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chartsheets/sheet13.xml" ContentType="application/vnd.openxmlformats-officedocument.spreadsheetml.chartsheet+xml"/>
  <Override PartName="/xl/drawings/drawing24.xml" ContentType="application/vnd.openxmlformats-officedocument.drawing+xml"/>
  <Override PartName="/xl/chartsheets/sheet14.xml" ContentType="application/vnd.openxmlformats-officedocument.spreadsheetml.chartsheet+xml"/>
  <Override PartName="/xl/drawings/drawing26.xml" ContentType="application/vnd.openxmlformats-officedocument.drawing+xml"/>
  <Override PartName="/xl/chartsheets/sheet15.xml" ContentType="application/vnd.openxmlformats-officedocument.spreadsheetml.chartsheet+xml"/>
  <Override PartName="/xl/drawings/drawing28.xml" ContentType="application/vnd.openxmlformats-officedocument.drawing+xml"/>
  <Override PartName="/xl/chartsheets/sheet16.xml" ContentType="application/vnd.openxmlformats-officedocument.spreadsheetml.chartsheet+xml"/>
  <Override PartName="/xl/drawings/drawing30.xml" ContentType="application/vnd.openxmlformats-officedocument.drawing+xml"/>
  <Override PartName="/xl/chartsheets/sheet17.xml" ContentType="application/vnd.openxmlformats-officedocument.spreadsheetml.chartsheet+xml"/>
  <Override PartName="/xl/drawings/drawing32.xml" ContentType="application/vnd.openxmlformats-officedocument.drawing+xml"/>
  <Override PartName="/xl/chartsheets/sheet18.xml" ContentType="application/vnd.openxmlformats-officedocument.spreadsheetml.chartsheet+xml"/>
  <Override PartName="/xl/drawings/drawing34.xml" ContentType="application/vnd.openxmlformats-officedocument.drawing+xml"/>
  <Override PartName="/xl/chartsheets/sheet19.xml" ContentType="application/vnd.openxmlformats-officedocument.spreadsheetml.chartsheet+xml"/>
  <Override PartName="/xl/drawings/drawing35.xml" ContentType="application/vnd.openxmlformats-officedocument.drawing+xml"/>
  <Override PartName="/xl/chartsheets/sheet20.xml" ContentType="application/vnd.openxmlformats-officedocument.spreadsheetml.chartsheet+xml"/>
  <Override PartName="/xl/drawings/drawing37.xml" ContentType="application/vnd.openxmlformats-officedocument.drawing+xml"/>
  <Override PartName="/xl/chartsheets/sheet21.xml" ContentType="application/vnd.openxmlformats-officedocument.spreadsheetml.chartsheet+xml"/>
  <Override PartName="/xl/drawings/drawing39.xml" ContentType="application/vnd.openxmlformats-officedocument.drawing+xml"/>
  <Override PartName="/xl/chartsheets/sheet22.xml" ContentType="application/vnd.openxmlformats-officedocument.spreadsheetml.chartsheet+xml"/>
  <Override PartName="/xl/drawings/drawing41.xml" ContentType="application/vnd.openxmlformats-officedocument.drawing+xml"/>
  <Override PartName="/xl/chartsheets/sheet23.xml" ContentType="application/vnd.openxmlformats-officedocument.spreadsheetml.chartsheet+xml"/>
  <Override PartName="/xl/drawings/drawing43.xml" ContentType="application/vnd.openxmlformats-officedocument.drawing+xml"/>
  <Override PartName="/xl/chartsheets/sheet24.xml" ContentType="application/vnd.openxmlformats-officedocument.spreadsheetml.chartsheet+xml"/>
  <Override PartName="/xl/drawings/drawing45.xml" ContentType="application/vnd.openxmlformats-officedocument.drawing+xml"/>
  <Override PartName="/xl/chartsheets/sheet25.xml" ContentType="application/vnd.openxmlformats-officedocument.spreadsheetml.chartsheet+xml"/>
  <Override PartName="/xl/drawings/drawing46.xml" ContentType="application/vnd.openxmlformats-officedocument.drawing+xml"/>
  <Override PartName="/xl/chartsheets/sheet26.xml" ContentType="application/vnd.openxmlformats-officedocument.spreadsheetml.chartsheet+xml"/>
  <Override PartName="/xl/drawings/drawing48.xml" ContentType="application/vnd.openxmlformats-officedocument.drawing+xml"/>
  <Override PartName="/xl/chartsheets/sheet27.xml" ContentType="application/vnd.openxmlformats-officedocument.spreadsheetml.chartsheet+xml"/>
  <Override PartName="/xl/drawings/drawing50.xml" ContentType="application/vnd.openxmlformats-officedocument.drawing+xml"/>
  <Override PartName="/xl/chartsheets/sheet28.xml" ContentType="application/vnd.openxmlformats-officedocument.spreadsheetml.chartsheet+xml"/>
  <Override PartName="/xl/drawings/drawing52.xml" ContentType="application/vnd.openxmlformats-officedocument.drawing+xml"/>
  <Override PartName="/xl/chartsheets/sheet29.xml" ContentType="application/vnd.openxmlformats-officedocument.spreadsheetml.chartsheet+xml"/>
  <Override PartName="/xl/drawings/drawing54.xml" ContentType="application/vnd.openxmlformats-officedocument.drawing+xml"/>
  <Override PartName="/xl/chartsheets/sheet30.xml" ContentType="application/vnd.openxmlformats-officedocument.spreadsheetml.chartsheet+xml"/>
  <Override PartName="/xl/drawings/drawing56.xml" ContentType="application/vnd.openxmlformats-officedocument.drawing+xml"/>
  <Override PartName="/xl/chartsheets/sheet31.xml" ContentType="application/vnd.openxmlformats-officedocument.spreadsheetml.chartsheet+xml"/>
  <Override PartName="/xl/drawings/drawing57.xml" ContentType="application/vnd.openxmlformats-officedocument.drawing+xml"/>
  <Override PartName="/xl/chartsheets/sheet32.xml" ContentType="application/vnd.openxmlformats-officedocument.spreadsheetml.chartsheet+xml"/>
  <Override PartName="/xl/drawings/drawing59.xml" ContentType="application/vnd.openxmlformats-officedocument.drawing+xml"/>
  <Override PartName="/xl/chartsheets/sheet33.xml" ContentType="application/vnd.openxmlformats-officedocument.spreadsheetml.chartsheet+xml"/>
  <Override PartName="/xl/drawings/drawing61.xml" ContentType="application/vnd.openxmlformats-officedocument.drawing+xml"/>
  <Override PartName="/xl/chartsheets/sheet34.xml" ContentType="application/vnd.openxmlformats-officedocument.spreadsheetml.chartsheet+xml"/>
  <Override PartName="/xl/drawings/drawing63.xml" ContentType="application/vnd.openxmlformats-officedocument.drawing+xml"/>
  <Override PartName="/xl/chartsheets/sheet35.xml" ContentType="application/vnd.openxmlformats-officedocument.spreadsheetml.chartsheet+xml"/>
  <Override PartName="/xl/drawings/drawing65.xml" ContentType="application/vnd.openxmlformats-officedocument.drawing+xml"/>
  <Override PartName="/xl/chartsheets/sheet36.xml" ContentType="application/vnd.openxmlformats-officedocument.spreadsheetml.chartsheet+xml"/>
  <Override PartName="/xl/drawings/drawing6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8.xml" ContentType="application/vnd.openxmlformats-officedocument.drawingml.chartshapes+xml"/>
  <Override PartName="/xl/drawings/drawing60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75" windowHeight="5640" tabRatio="764" firstSheet="44" activeTab="46"/>
  </bookViews>
  <sheets>
    <sheet name="ΕΠΙΛΟΓΕΣ" sheetId="1" r:id="rId1"/>
    <sheet name="ΙΣΟΛΟΓΙΣΜΟΣ ΚΑΙ ΑΠΟΤΕΛΕΣΜΑΤΑ" sheetId="2" r:id="rId2"/>
    <sheet name="ΟΡΙΣΜΟΙ ΔΕΙΚΤΩΝ" sheetId="3" r:id="rId3"/>
    <sheet name="ΣΤΟΙΧΕΙΑ ΕΤΟΥΣ 1" sheetId="4" state="hidden" r:id="rId4"/>
    <sheet name="ΣΤΟΙΧΕΙΑ ΕΤΟΥΣ 2" sheetId="5" state="hidden" r:id="rId5"/>
    <sheet name="ΣΤΟΙΧΕΙΑ ΕΤΟΥΣ 3" sheetId="6" state="hidden" r:id="rId6"/>
    <sheet name="ΣΤΟΙΧΕΙΑ ΕΤΟΥΣ 4" sheetId="7" state="hidden" r:id="rId7"/>
    <sheet name="ΣΤΟΙΧΕΙΑ ΕΤΟΥΣ 5" sheetId="8" state="hidden" r:id="rId8"/>
    <sheet name="ΣΥΓΚΕΝΤΡΩΤΙΚΟΙ ΠΙΝΑΚΕΣ" sheetId="9" r:id="rId9"/>
    <sheet name="ΔΕΙΚΤΕΣ ΚΕΡΔΟΦΟΡΙΑΣ (ΜΟ)" sheetId="10" r:id="rId10"/>
    <sheet name="ΔΕΙΚΤΕΣ ΚΕΡΔΟΦΟΡΙΑΣ ΕΤ 1" sheetId="11" r:id="rId11"/>
    <sheet name="ΔΕΙΚΤΕΣ ΚΕΡΔΟΦΟΡΙΑΣ ΕΤ 2" sheetId="12" r:id="rId12"/>
    <sheet name="ΔΕΙΚΤΕΣ ΚΕΡΔΟΦΟΡΙΑΣ ΕΤ 3" sheetId="13" r:id="rId13"/>
    <sheet name="ΔΕΙΚΤΕΣ ΚΕΡΔΟΦΟΡΙΑΣ ΕΤ 4" sheetId="14" r:id="rId14"/>
    <sheet name="ΔΕΙΚΤΕΣ ΚΕΡΔΟΦΟΡΙΑΣ ΕΤ 5" sheetId="15" r:id="rId15"/>
    <sheet name="ΔΕΙΚΤΕΣ ΑΠΟΔΟΤΙΚΟΤΗΤΑΣ (ΜΟ)" sheetId="16" r:id="rId16"/>
    <sheet name="ΔΕΙΚΤΕΣ ΑΠΟΔΟΤΙΚΟΤΗΤΑΣ ΕΤ 1" sheetId="17" r:id="rId17"/>
    <sheet name="ΔΕΙΚΤΕΣ ΑΠΟΔΟΤΙΚΟΤΗΤΑΣ ΕΤ 2" sheetId="18" r:id="rId18"/>
    <sheet name="ΔΕΙΚΤΕΣ ΑΠΟΔΟΤΙΚΟΤΗΤΑΣ ΕΤ 3" sheetId="19" r:id="rId19"/>
    <sheet name="ΔΕΙΚΤΕΣ ΑΠΟΔΟΤΙΚΟΤΗΤΑΣ ΕΤ 4" sheetId="20" r:id="rId20"/>
    <sheet name="ΔΕΙΚΤΕΣ ΑΠΟΔΟΤΙΚΟΤΗΤΑΣ ΕΤ 5" sheetId="21" r:id="rId21"/>
    <sheet name="ΔΕΙΚΤΕΣ ΡΕΥΣΤΟΤΗΤΑΣ (ΜΟ)" sheetId="22" r:id="rId22"/>
    <sheet name="ΔΕΙΚΤΕΣ ΡΕΥΣΤΟΤΗΤΑΣ ΕΤ 1" sheetId="23" r:id="rId23"/>
    <sheet name="ΔΕΙΚΤΕΣ ΡΕΥΣΤΟΤΗΤΑΣ ΕΤ 2" sheetId="24" r:id="rId24"/>
    <sheet name="ΔΕΙΚΤΕΣ ΡΕΥΣΤΟΤΗΤΑΣ ΕΤ 3" sheetId="25" r:id="rId25"/>
    <sheet name="ΔΕΙΚΤΕΣ ΡΕΥΣΤΟΤΗΤΑΣ ΕΤ 4" sheetId="26" r:id="rId26"/>
    <sheet name="ΔΕΙΚΤΕΣ ΡΕΥΣΤΟΤΗΤΑΣ ΕΤ 5" sheetId="27" r:id="rId27"/>
    <sheet name="ΚΕΦΑΛΑΙΟ ΚΙΝΗΣΗΣ (ΜΟ)" sheetId="28" r:id="rId28"/>
    <sheet name="ΚΕΦΑΛΑΙΟ ΚΙΝΗΣΗΣ ΕΤ 1" sheetId="29" r:id="rId29"/>
    <sheet name="ΚΕΦΑΛΑΙΟ ΚΙΝΗΣΗΣ ΕΤ 2" sheetId="30" r:id="rId30"/>
    <sheet name="ΚΕΦΑΛΑΙΟ ΚΙΝΗΣΗΣ ΕΤ 3" sheetId="31" r:id="rId31"/>
    <sheet name="ΚΕΦΑΛΑΙΟ ΚΙΝΗΣΗΣ ΕΤ 4" sheetId="32" r:id="rId32"/>
    <sheet name="ΚΕΦΑΛΑΙΟ ΚΙΝΗΣΗΣ ΕΤ 5" sheetId="33" r:id="rId33"/>
    <sheet name="ΔΕΙΚΤΕΣ ΧΡΗΜΑΤ. ΔΙΑΡΘΡΩΣΗΣ (ΜΟ)" sheetId="34" r:id="rId34"/>
    <sheet name="ΔΕΙΚΤΕΣ ΧΡΗΜΑΤ. ΔΙΑΡΘΡΩΣΗΣ ΕΤ 1" sheetId="35" r:id="rId35"/>
    <sheet name="ΔΕΙΚΤΕΣ ΧΡΗΜΑΤ. ΔΙΑΡΘΡΩΣΗΣ ΕΤ 2" sheetId="36" r:id="rId36"/>
    <sheet name="ΔΕΙΚΤΕΣ ΧΡΗΜΑΤ. ΔΙΑΡΘΡΩΣΗΣ ΕΤ 3" sheetId="37" r:id="rId37"/>
    <sheet name="ΔΕΙΚΤΕΣ ΧΡΗΜΑΤ. ΔΙΑΡΘΡΩΣΗΣ ΕΤ 4" sheetId="38" r:id="rId38"/>
    <sheet name="ΔΕΙΚΤΕΣ ΧΡΗΜΑΤ. ΔΙΑΡΘΡΩΣΗΣ ΕΤ 5" sheetId="39" r:id="rId39"/>
    <sheet name="ΔΕΙΚΤΕΣ ΔΡΑΣΤΗΡΙΟΤΗΤΑΣ (ΜΟ)" sheetId="40" r:id="rId40"/>
    <sheet name="ΔΕΙΚΤΕΣ ΔΡΑΣΤΗΡΙΟΤΗΤΑΣ ΕΤ 1" sheetId="41" r:id="rId41"/>
    <sheet name="ΔΕΙΚΤΕΣ ΔΡΑΣΤΗΡΙΟΤΗΤΑΣ ΕΤ 2" sheetId="42" r:id="rId42"/>
    <sheet name="ΔΕΙΚΤΕΣ ΔΡΑΣΤΗΡΙΟΤΗΤΑΣ ΕΤ 3" sheetId="43" r:id="rId43"/>
    <sheet name="ΔΕΙΚΤΕΣ ΔΡΑΣΤΗΡΙΟΤΗΤΑΣ ΕΤ 4" sheetId="44" r:id="rId44"/>
    <sheet name="ΔΕΙΚΤΕΣ ΔΡΑΣΤΗΡΙΟΤΗΤΑΣ ΕΤ 5" sheetId="45" r:id="rId45"/>
    <sheet name="ΔΕΙΚΤΕΣ ΕΤΑΙΡΕΙΑΣ-ΚΛΑΔΟΥ ΜΟΔ" sheetId="46" state="hidden" r:id="rId46"/>
    <sheet name="ΔΕΙΚΤΕΣ ΚΛΑΔΟΥ" sheetId="47" r:id="rId47"/>
    <sheet name="ΒΟΗΘΗΤΙΚΟ" sheetId="48" state="hidden" r:id="rId48"/>
    <sheet name="Sheet7" sheetId="49" r:id="rId49"/>
    <sheet name="Sheet6" sheetId="50" r:id="rId50"/>
    <sheet name="Sheet3" sheetId="51" r:id="rId51"/>
    <sheet name="Sheet2" sheetId="52" r:id="rId52"/>
    <sheet name="Sheet1" sheetId="53" r:id="rId53"/>
  </sheets>
  <definedNames>
    <definedName name="_xlnm.Print_Area" localSheetId="45">'ΔΕΙΚΤΕΣ ΕΤΑΙΡΕΙΑΣ-ΚΛΑΔΟΥ ΜΟΔ'!$A$1:$DF$3</definedName>
    <definedName name="_xlnm.Print_Area" localSheetId="8">'ΣΥΓΚΕΝΤΡΩΤΙΚΟΙ ΠΙΝΑΚΕΣ'!$A$1:$N$79</definedName>
  </definedNames>
  <calcPr fullCalcOnLoad="1"/>
</workbook>
</file>

<file path=xl/sharedStrings.xml><?xml version="1.0" encoding="utf-8"?>
<sst xmlns="http://schemas.openxmlformats.org/spreadsheetml/2006/main" count="520" uniqueCount="188">
  <si>
    <t>ΚΑΘΑΡΑ ΠΑΓΙΑ</t>
  </si>
  <si>
    <t>ΜΗΧΑΝΙΚΟΣ ΕΞΟΠΛΙΣΜΟΣ</t>
  </si>
  <si>
    <t>ΜΑΚΡΟΠΡΟΘΕΣΜΕΣ ΑΠΑΙΤΗΣΕΙΣ</t>
  </si>
  <si>
    <t>ΣΥΜΜΕΤΟΧΕΣ</t>
  </si>
  <si>
    <t>ΑΠΟΘΕΜΑΤΑ</t>
  </si>
  <si>
    <t>ΑΠΑΙΤΗΣΕΙΣ</t>
  </si>
  <si>
    <t>ΛΟΙΠΕΣ ΑΠΑΙΤΗΣΕΙΣ</t>
  </si>
  <si>
    <t>ΤΑΜΕΙΟ - ΤΡΑΠΕΖΕΣ</t>
  </si>
  <si>
    <t>ΣΥΝΟΛΟ ΕΝΕΡΓΗΤΙΚΟΥ</t>
  </si>
  <si>
    <t>ΙΔΙΑ ΚΕΦΑΛΑΙΑ</t>
  </si>
  <si>
    <t>ΑΠΟΘΕΜΑΤΙΚΑ</t>
  </si>
  <si>
    <t>ΜΕΣΟ.&amp; ΜΑΚΡΟ. ΥΠΟΧ.&amp; ΠΡΟΒΛΕΨΕΙΣ</t>
  </si>
  <si>
    <t>ΜΕΣΟΜΑΚΡ. ΥΠΟΧΡΕΩΣΕΙΣ</t>
  </si>
  <si>
    <t>ΠΡΟΒΛΕΨΕΙΣ</t>
  </si>
  <si>
    <t>ΒΡΑΧΥΠΡΟΘΕΣΜΕΣ ΥΠΟΧΡΕΩΣΕΙΣ</t>
  </si>
  <si>
    <t>ΛΟΙΠΕΣ ΥΠΟΧΡΕΩΣΕΙΣ</t>
  </si>
  <si>
    <t>ΣΥΝΟΛΟ ΠΑΘΗΤΙΚΟΥ</t>
  </si>
  <si>
    <t>ΚΥΚΛΟΣ ΕΡΓΑΣΙΩΝ (ΠΩΛΗΣΕΙΣ)</t>
  </si>
  <si>
    <t>ΜΙΚΤΟ ΚΕΡΔΟΣ</t>
  </si>
  <si>
    <t>ΧΡΗΜΑΤΟΟΙΚΟΝΟΜΙΚΕΣ ΔΑΠΑΝΕΣ</t>
  </si>
  <si>
    <t>ΛΟΙΠΑ ΛΕΙΤΟΥΡΓΙΚΑ ΕΞΟΔΑ</t>
  </si>
  <si>
    <t>ΜΗ ΛΕΙΤΟΥΡΓΙΚΑ ΕΞΟΔΑ</t>
  </si>
  <si>
    <t>ΣΥΝΟΛΟ ΑΠΟΣΒΕΣΕΩΝ</t>
  </si>
  <si>
    <t>ΚΕΡΔΟΣ ΠΡΟ ΦΟΡΟΥ ΕΙΣΟΔΗΜΑΤΟΣ</t>
  </si>
  <si>
    <t>ΦΟΡΟΣ ΕΙΣΟΔΗΜΑΤΟΣ</t>
  </si>
  <si>
    <t>NET FIXED ASSETS</t>
  </si>
  <si>
    <t>INVENTORIES</t>
  </si>
  <si>
    <t>RECEIVABLES</t>
  </si>
  <si>
    <t>CASH &amp; DEPOSITS</t>
  </si>
  <si>
    <t>TOTAL ASSETS</t>
  </si>
  <si>
    <t>SHAREHOLDERS EQUITY</t>
  </si>
  <si>
    <t>CURRENT LIABILITIES</t>
  </si>
  <si>
    <t>TOTAL LIABILITIES &amp; NET WORTH</t>
  </si>
  <si>
    <t>Κωδικός</t>
  </si>
  <si>
    <t>Επωνυμία</t>
  </si>
  <si>
    <t>Κλάδος</t>
  </si>
  <si>
    <t>Περιγραφή κλάδου</t>
  </si>
  <si>
    <t>Ετος</t>
  </si>
  <si>
    <t>Περίοδος χρήσης</t>
  </si>
  <si>
    <t>ΓΗΠΕΔΑ ΟΙΚΟΠΕΔΑ</t>
  </si>
  <si>
    <t>ΚΤΙΡΙΑ ΕΓΚΑΤΑΣΤΑΣΕΙΣ</t>
  </si>
  <si>
    <t>ΑΣΩΜ.ΑΚΙΝΗΤ. ΔΑΠ.ΠΟΛ.ΑΠΟΣΒ.</t>
  </si>
  <si>
    <t>ΑΣΩΜΑΤΕΣ ΑΚΙΝΗΤΟΠΟΙΗΣΕΙΣ</t>
  </si>
  <si>
    <t>ΑΛΛΑ ΠΑΓΙΑ</t>
  </si>
  <si>
    <t>ΜΕΙΟΝ ΣΥΣΣΩΡΕΥΜΕΝΕΣ ΑΠΟΣΒ.</t>
  </si>
  <si>
    <t>ΕΤΟΙΜΑ ΠΡΟΙΟΝΤΑ ΕΜΠΟΡΕΥΜΑΤΑ</t>
  </si>
  <si>
    <t>ΗΜΙΚΑΤΕΡΓ.ΠΡΟΙΟΝΤΑ</t>
  </si>
  <si>
    <t>ΥΛΕΣ ΥΛΙΚΑ</t>
  </si>
  <si>
    <t>ΑΠΑΙΤ.ΠΕΛΑΤΩΝ ΓΡΑΜΜ.ΕΙΣΠΡΑΚ</t>
  </si>
  <si>
    <t>ΠΡΟΠΛΗΡΩΜΕΝΑ ΕΞΟΔΑ</t>
  </si>
  <si>
    <t>ΧΡΕΟΓΡΑΦΑ</t>
  </si>
  <si>
    <t>ΜΕΤΟΧΙΚΟ ΕΤΑΙΡΙΚΟ ΚΕΦΑΛΑΙΟ</t>
  </si>
  <si>
    <t>ΑΔΙΑΝ.ΚΕΡΔΗ  ΣΥΣΣ. ΖΗΜΙΕΣ</t>
  </si>
  <si>
    <t>ΟΦΕΙΛΕΣ ΣΕ ΤΡΑΠ ΔΟΣΕΙΣ Μ.Δ.</t>
  </si>
  <si>
    <t>ΓΡΑΜ.ΠΛΗΡΩΤ ΠΡΟΜΗΘ. ΠΙΣΤΩΤ.</t>
  </si>
  <si>
    <t>ΜΕΡΙΣΜ.ΠΛΗΡ ΚΕΡΔ.ΠΡΟΣ ΔΙΑΝ.</t>
  </si>
  <si>
    <t>ΛΟΓΑΡΙΑΣΜΟΙ ΜΕΤΟΧΩΝ ΕΤΑΙΡΩΝ</t>
  </si>
  <si>
    <t>ΠΩΛΗΣΕΙΣ (ΚΑΤΑ ΔΗΛΩΣΗ)</t>
  </si>
  <si>
    <t>ΜΕΙΟΝ ΚΟΣΤΟΣ ΠΩΛΗΣΕΩΝ</t>
  </si>
  <si>
    <t>ΠΡΟΜΗΘΕΙΕΣ ΛΟΙΠΑ ΛΕΙΤ.ΕΣΟΔΑ</t>
  </si>
  <si>
    <t>ΛΕΙΤΟΥΡΓΙΚΑ ΑΠΟΤΕΛΕΣΜΑΤΑ</t>
  </si>
  <si>
    <t>ΜΗ ΛΕΙΤΟΥΡΓΙΚΑ ΕΣΟΔΑ</t>
  </si>
  <si>
    <t>ΑΠΟΣΒ.ΕΚΤΟΣ ΚΟΣΤ.ΠΩΛΗΘΕΝΤΩΝ</t>
  </si>
  <si>
    <t>ΑΠΟΣΒΕΣΕΙΣ ΜΕΣΑ ΣΤΟ ΚΟΣΤΟΣ</t>
  </si>
  <si>
    <t>ΜΙΚΤΑ ΜΕΡΙΣΜΑΤΑ</t>
  </si>
  <si>
    <t>ΠΩΛΗΣΕΙΣ ΠΕΡΙΟΔΟΥ</t>
  </si>
  <si>
    <t>ΠΡΟΒΛΕΨΗ ΠΩΛΗΣΕΩΝ</t>
  </si>
  <si>
    <t>ΚΑΘΑΡΑ ΜΕΡΙΣΜΑΤΑ</t>
  </si>
  <si>
    <t>ΚΤΙΡΙΑ ΜΕΤ. ΜΕΣΑ &amp; ΛΟΙΠΑ ΠΑΓΙΑ</t>
  </si>
  <si>
    <t>ΑΠΟΣΒ.ΜΗΧΑΝΟΛΟΓ.ΕΞΟΠΛΙΣΜΟΥ</t>
  </si>
  <si>
    <t>ΑΠΟΣΒΕΣΕΙΣ ΛΟΙΠΩΝ ΠΑΓΙΩΝ</t>
  </si>
  <si>
    <t>ΕΤΟΙΜΑ ΠΡΟΙΟΝΤΑ &amp; ΗΜΙΤΕΛΗ</t>
  </si>
  <si>
    <t>ΛΟΙΠΕΣ</t>
  </si>
  <si>
    <t>ΑΠΟΣΒ.ΚΤΙΡΙΩΝ-ΕΓΚΑΤΑΣΤΑΣΕΩΝ</t>
  </si>
  <si>
    <t>ΑΠΟΣΒ.ΔΑΠ.ΠΟΛ.ΑΠΟΣΒ-ΑΣΩΜ.ΑΚΙΝ.</t>
  </si>
  <si>
    <t>ΣΥΝΟΛΙΚΟΣ ΚΥΚΛΟΣ ΕΡΓΑΣΙΩΝ</t>
  </si>
  <si>
    <t>01/01/2002-31/12/2002</t>
  </si>
  <si>
    <t>01/01/2003-31/12/2003</t>
  </si>
  <si>
    <t>01/01/2004-31/12/2004</t>
  </si>
  <si>
    <t>01/01/2005-31/12/2005</t>
  </si>
  <si>
    <t>01/01/2006-31/12/2006</t>
  </si>
  <si>
    <t>Description</t>
  </si>
  <si>
    <t>ΓΗΠΕΔΑ/ΟΙΚΟΠΕΔΑ</t>
  </si>
  <si>
    <t xml:space="preserve">  LAND</t>
  </si>
  <si>
    <t>ΚΤΙΡΙΑ/ΕΓΚΑΤΑΣΤΑΣΕΙΣ</t>
  </si>
  <si>
    <t xml:space="preserve">  BUILDINGS-INSTALLATIONS</t>
  </si>
  <si>
    <t>ΑΣΩΜ.ΑΚΙΝΗΤ./ΔΑΠ.ΠΟΛ.ΑΠΟΣΒ.</t>
  </si>
  <si>
    <t xml:space="preserve">  INTANGIBLES</t>
  </si>
  <si>
    <t xml:space="preserve">  LESS ACCUMULATED DEPRECIATION</t>
  </si>
  <si>
    <t xml:space="preserve">  LONG TERM RECEIVABLES</t>
  </si>
  <si>
    <t xml:space="preserve">  PARTICIPATIONS</t>
  </si>
  <si>
    <t>ΕΤΟΙΜΑ ΠΡΟΙΟΝΤΑ/ΕΜΠΟΡΕΥΜΑΤΑ</t>
  </si>
  <si>
    <t xml:space="preserve">  FINISHED GOODS</t>
  </si>
  <si>
    <t xml:space="preserve"> SEMIFINISHED GOODS</t>
  </si>
  <si>
    <t>ΥΛΕΣ/ΥΛΙΚΑ</t>
  </si>
  <si>
    <t xml:space="preserve">  RAW MATERIALS</t>
  </si>
  <si>
    <t xml:space="preserve">  TRADE RECEIVABLES &amp; BILLS</t>
  </si>
  <si>
    <t xml:space="preserve">  MARKETABLE SECURITIES</t>
  </si>
  <si>
    <t xml:space="preserve">  OTHER RECEIVABLES</t>
  </si>
  <si>
    <t>ΜΕΤΟΧΙΚΟ/ΕΤΑΙΡΙΚΟ ΚΕΦΑΛΑΙΟ</t>
  </si>
  <si>
    <t xml:space="preserve">  SHARE CAPITAL</t>
  </si>
  <si>
    <t xml:space="preserve">  CAPITAL SURPLUS</t>
  </si>
  <si>
    <t>ΑΔΙΑΝ.ΚΕΡΔΗ /ΣΥΣΣ. ΖΗΜΙΕΣ</t>
  </si>
  <si>
    <t xml:space="preserve">  EARNED SURPLUS - ACC. LOSSES</t>
  </si>
  <si>
    <t>MED.&amp; LONG TERM DEBT.&amp; PROVISIONS</t>
  </si>
  <si>
    <t xml:space="preserve">  SHORT TERM BANK DEBT</t>
  </si>
  <si>
    <t>ΓΡΑΜ.ΠΛΗΡΩΤ/ΠΡΟΜΗΘ./ΠΙΣΤΩΤ.</t>
  </si>
  <si>
    <t xml:space="preserve">  TRADE PAYABLE</t>
  </si>
  <si>
    <t xml:space="preserve">  DIVIDENDS PAYABLE</t>
  </si>
  <si>
    <t>ΛΟΓΑΡΙΑΣΜΟΙ ΜΕΤΟΧΩΝ/ΕΤΑΙΡΩΝ</t>
  </si>
  <si>
    <t xml:space="preserve">  PARTNERS-SHAREHOLDERS ACCOUNT</t>
  </si>
  <si>
    <t xml:space="preserve">  OTHER LIABILITIES</t>
  </si>
  <si>
    <t>ΠΡΟΜΗΘΕΙΕΣ/ΛΟΙΠΑ ΛΕΙΤ.ΕΣΟΔΑ</t>
  </si>
  <si>
    <t xml:space="preserve">  COMMISSION &amp; OTHER OPERATING INCOME </t>
  </si>
  <si>
    <t xml:space="preserve">  INTEREST EXPENSES</t>
  </si>
  <si>
    <t xml:space="preserve">  OTHER OPERATING EXPENSES</t>
  </si>
  <si>
    <t xml:space="preserve">  NON-OPERATING INCOME</t>
  </si>
  <si>
    <t xml:space="preserve">  NON-OPERATING EXPENSES</t>
  </si>
  <si>
    <t xml:space="preserve">  DEPRECIATION OUT OF COST</t>
  </si>
  <si>
    <t xml:space="preserve">  TOTAL DEPRECIATION</t>
  </si>
  <si>
    <t xml:space="preserve">  DEPRECIATION INCLUDED IN COST</t>
  </si>
  <si>
    <t xml:space="preserve">  NET DIVIDENDS</t>
  </si>
  <si>
    <t xml:space="preserve">  MACHINERY AND EQUIPMENT</t>
  </si>
  <si>
    <t xml:space="preserve">  MACHINERY-EQUIPMENT DEPRECIATION</t>
  </si>
  <si>
    <t xml:space="preserve">  MEDIUM &amp; LONG TERM DEBT</t>
  </si>
  <si>
    <t xml:space="preserve">  PROVISIONS</t>
  </si>
  <si>
    <t xml:space="preserve">  INCOME TAX</t>
  </si>
  <si>
    <t xml:space="preserve">  BUILDING-INSTAL. DEPRECIATION</t>
  </si>
  <si>
    <t xml:space="preserve">  INTANGIBLES DEPRECIATION</t>
  </si>
  <si>
    <t>Τιμή</t>
  </si>
  <si>
    <t>Δείκτες</t>
  </si>
  <si>
    <t>ΚΟΣΤΟΣ ΠΩΛΗΣΕΩΝ</t>
  </si>
  <si>
    <t>Εταιρεία</t>
  </si>
  <si>
    <t xml:space="preserve">  COST OF SALES</t>
  </si>
  <si>
    <t xml:space="preserve">  NET SALES</t>
  </si>
  <si>
    <t xml:space="preserve">  GROSS MARGIN</t>
  </si>
  <si>
    <t xml:space="preserve">  OPERATING MARGIN</t>
  </si>
  <si>
    <t xml:space="preserve">  PROFIT BEFORE INCOME TAX</t>
  </si>
  <si>
    <t xml:space="preserve">EBITDA </t>
  </si>
  <si>
    <t>Περιθώριο μικτού κέρδους (%)</t>
  </si>
  <si>
    <t>Περιθώριο λειτουργικού κέρδους (%)</t>
  </si>
  <si>
    <t>Περιθώριο καθαρού κέρδους (%)</t>
  </si>
  <si>
    <t>Αποδοτικότητα ιδίων κεφαλαίων (%)</t>
  </si>
  <si>
    <t>Αποδοτικότητα Απασχολούμενων κεφαλαίων (%)</t>
  </si>
  <si>
    <t>Περιθώριο EBITDA (%)</t>
  </si>
  <si>
    <t>Γενική ρευστότητα (αριθμός)</t>
  </si>
  <si>
    <t>Ειδική ρευστότητα (αριθμός)</t>
  </si>
  <si>
    <t>Ταμειακή ρευστότητα (αριθμός)</t>
  </si>
  <si>
    <t>Κεφάλαιο κίνησης (€)</t>
  </si>
  <si>
    <t>Σχέση ξένων προς ίδια κεφάλαια (αριθμός)</t>
  </si>
  <si>
    <t>Κάλυψη χρηματοοικονομικών δαπανών (αριθμός)</t>
  </si>
  <si>
    <t>Μέσος όρος προθεσμίας είσπραξης απαιτήσεων (ημέρες)</t>
  </si>
  <si>
    <t>Μέσος όρος εξόφλησης προμηθευτών (ημέρες)</t>
  </si>
  <si>
    <t>Κυκλοφοριακή ταχύτητα αποθεμάτων (ημέρες)</t>
  </si>
  <si>
    <t>Κυκλοφοριακή ταχύτητα απασχολούμενου κεφαλαίου (αριθμός)</t>
  </si>
  <si>
    <t>Τραπεζικός δανεισμός προς ίδια κεφάλαια (%)</t>
  </si>
  <si>
    <t>ΔΕΙΚΤΕΣ ΚΕΡΔΟΦΟΡΙΑΣ</t>
  </si>
  <si>
    <t>ΠΕΡΙΘΩΡΙΟ ΜΙΚΤΟΥ ΚΕΡΔΟΥΣ</t>
  </si>
  <si>
    <t>ΠΕΡΙΘΩΡΙΟ ΚΑΘΑΡΟΥ ΚΕΡΔΟΥΣ</t>
  </si>
  <si>
    <t>ΠΕΡΙΘΩΡΙΟ EBITDA</t>
  </si>
  <si>
    <t>ΔΕΙΚΤΕΣ ΑΠΟΔΟΤΙΚΟΤΗΤΑΣ</t>
  </si>
  <si>
    <t>ΑΠΟΔΟΤΙΚΟΤΗΤΑ ΙΔΙΩΝ ΚΕΦΑΛΑΙΩΝ</t>
  </si>
  <si>
    <t>ΑΠΟΔΟΤΙΚΟΤΗΤΑ ΑΠΑΣΧΟΛΟΥΜΕΝΩΝ ΚΕΦΑΛΑΙΩΝ</t>
  </si>
  <si>
    <t>ΔΕΙΚΤΕΣ ΡΕΥΣΤΟΤΗΤΑΣ</t>
  </si>
  <si>
    <t>ΓΕΝΙΚΗ ΡΕΥΣΤΟΤΗΤΑ</t>
  </si>
  <si>
    <t>ΕΙΔΙΚΗ ΡΕΥΣΤΟΤΗΤΑ</t>
  </si>
  <si>
    <t>ΤΑΜΕΙΑΚΗ ΡΕΥΣΤΟΤΗΤΑ</t>
  </si>
  <si>
    <t>ΚΕΦΑΛΑΙΟ ΚΙΝΗΣΗΣ</t>
  </si>
  <si>
    <t>ΔΕΙΚΤΕΣ ΧΡΗΜΑΤΟΟΙΚΟΝΟΜΙΚΗΣ ΔΙΑΡΘΡΩΣΗΣ</t>
  </si>
  <si>
    <t>ΣΧΕΣΗ ΞΕΝΩΝ ΠΡΟΣ ΙΔΙΑ ΚΕΦΑΛΑΙΑ</t>
  </si>
  <si>
    <t>ΚΑΛΥΨΗ ΧΡΗΜΑΤΟΟΙΚΟΝΟΜΙΚΩΝ ΔΑΠΑΝΩΝ</t>
  </si>
  <si>
    <t>ΒΡΑΧΥΠΡΟΘΕΣΜΟΣ ΤΡΑΠΕΖΙΚΟΣ ΔΑΝΕΙΣΜΟΣ</t>
  </si>
  <si>
    <t>ΔΕΙΚΤΕΣ ΔΡΑΣΤΗΡΙΟΤΗΤΑΣ</t>
  </si>
  <si>
    <t>ΜΕΣΟΣ ΟΡΟΣ ΠΡΟΘΕΣΜΙΑΣ ΕΙΣΠΡΑΞΗΣ ΑΠΑΙΤΗΣΕΩΝ</t>
  </si>
  <si>
    <t>ΜΕΣΟΣ ΟΡΟΣ ΠΡΟΘΕΣΜΙΑΣ ΕΞΟΦΛΗΣΗΣ ΠΡΟΜΗΘΕΥΤΩΝ</t>
  </si>
  <si>
    <t>ΚΥΚΛΟΦΟΡΙΑΚΗ ΤΑΧΥΤΗΤΑ ΑΠΟΘΕΜΑΤΩΝ</t>
  </si>
  <si>
    <t>ΚΥΚΛΟΦΟΡΙΑΚΗ ΤΑΧΥΤΗΤΑ ΑΠΑΣΧΟΛΟΥΜΕΝΩΝ ΚΕΦΑΛΑΙΩΝ</t>
  </si>
  <si>
    <t>ΜΕΣΟΣ ΟΡΟΣ 5 ΕΤΩΝ</t>
  </si>
  <si>
    <t>ΠΕΡΙΘΩΡΙΟ ΛΕΙΤΟΥΡΓΙΚΟΥ ΚΕΡΔΟΥΣ</t>
  </si>
  <si>
    <t>ΓΡΑΦΗΜΑΤΑ ΜΕΣΩΝ ΟΡΩΝ 5 ΕΤΙΑΣ</t>
  </si>
  <si>
    <t>BUTTONS</t>
  </si>
  <si>
    <t>ΕΠΙΛΟΓΕΣ ΓΡΑΦΗΜΑΤΩΝ</t>
  </si>
  <si>
    <t>ΣΥΓΚΕΝΤΡΩΤΙΚΟΣ ΠΙΝΑΚΑΣ ΧΡΗΜΑΤΟΟΙΚΟΝΟΜΙΚΩΝ ΔΕΙΚΤΩΝ</t>
  </si>
  <si>
    <t>ΑΠΑΙΤ.ΠΕΛΑΤΩΝ/ΓΡΑΜΜ.ΕΙΣΠΡΑΚΤΕΑ</t>
  </si>
  <si>
    <t xml:space="preserve">Περιγραφή Κονδυλίου </t>
  </si>
  <si>
    <t>ΜΕΡΙΣΜ.ΠΛΗΡ/ΚΕΡΔΗ ΠΡΟΣ ΔΙΑΝΟΜΗ</t>
  </si>
  <si>
    <t>ΟΦΕΙΛΕΣ ΣΕ ΤΡΑΠ/ΔΟΣΕΙΣ Μ.ΔΑΝΕΙΩΝ</t>
  </si>
  <si>
    <t>Ομάδα 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</si>
</sst>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0"/>
    <numFmt numFmtId="173" formatCode="#,##0.0000"/>
  </numFmts>
  <fonts count="10">
    <font>
      <sz val="10"/>
      <name val="Verdana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8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2" borderId="9" xfId="0" applyFill="1" applyBorder="1" applyAlignment="1">
      <alignment/>
    </xf>
    <xf numFmtId="4" fontId="5" fillId="2" borderId="10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2" borderId="10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 wrapText="1"/>
      <protection hidden="1"/>
    </xf>
    <xf numFmtId="4" fontId="3" fillId="2" borderId="10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/>
      <protection hidden="1"/>
    </xf>
    <xf numFmtId="3" fontId="7" fillId="2" borderId="0" xfId="0" applyNumberFormat="1" applyFont="1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3" fontId="3" fillId="2" borderId="10" xfId="0" applyNumberFormat="1" applyFont="1" applyFill="1" applyBorder="1" applyAlignment="1" applyProtection="1">
      <alignment/>
      <protection hidden="1"/>
    </xf>
    <xf numFmtId="3" fontId="5" fillId="2" borderId="10" xfId="0" applyNumberFormat="1" applyFont="1" applyFill="1" applyBorder="1" applyAlignment="1" applyProtection="1">
      <alignment/>
      <protection hidden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 wrapText="1"/>
      <protection hidden="1"/>
    </xf>
    <xf numFmtId="3" fontId="6" fillId="2" borderId="14" xfId="0" applyNumberFormat="1" applyFont="1" applyFill="1" applyBorder="1" applyAlignment="1" applyProtection="1">
      <alignment horizontal="center"/>
      <protection hidden="1"/>
    </xf>
    <xf numFmtId="3" fontId="6" fillId="2" borderId="15" xfId="0" applyNumberFormat="1" applyFont="1" applyFill="1" applyBorder="1" applyAlignment="1" applyProtection="1">
      <alignment horizontal="center"/>
      <protection hidden="1"/>
    </xf>
    <xf numFmtId="3" fontId="7" fillId="2" borderId="14" xfId="0" applyNumberFormat="1" applyFont="1" applyFill="1" applyBorder="1" applyAlignment="1" applyProtection="1">
      <alignment horizontal="center"/>
      <protection hidden="1"/>
    </xf>
    <xf numFmtId="3" fontId="7" fillId="2" borderId="15" xfId="0" applyNumberFormat="1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chartsheet" Target="chartsheets/sheet13.xml" /><Relationship Id="rId23" Type="http://schemas.openxmlformats.org/officeDocument/2006/relationships/chartsheet" Target="chartsheets/sheet14.xml" /><Relationship Id="rId24" Type="http://schemas.openxmlformats.org/officeDocument/2006/relationships/chartsheet" Target="chartsheets/sheet15.xml" /><Relationship Id="rId25" Type="http://schemas.openxmlformats.org/officeDocument/2006/relationships/chartsheet" Target="chartsheets/sheet16.xml" /><Relationship Id="rId26" Type="http://schemas.openxmlformats.org/officeDocument/2006/relationships/chartsheet" Target="chartsheets/sheet17.xml" /><Relationship Id="rId27" Type="http://schemas.openxmlformats.org/officeDocument/2006/relationships/chartsheet" Target="chartsheets/sheet18.xml" /><Relationship Id="rId28" Type="http://schemas.openxmlformats.org/officeDocument/2006/relationships/chartsheet" Target="chartsheets/sheet19.xml" /><Relationship Id="rId29" Type="http://schemas.openxmlformats.org/officeDocument/2006/relationships/chartsheet" Target="chartsheets/sheet20.xml" /><Relationship Id="rId30" Type="http://schemas.openxmlformats.org/officeDocument/2006/relationships/chartsheet" Target="chartsheets/sheet21.xml" /><Relationship Id="rId31" Type="http://schemas.openxmlformats.org/officeDocument/2006/relationships/chartsheet" Target="chartsheets/sheet22.xml" /><Relationship Id="rId32" Type="http://schemas.openxmlformats.org/officeDocument/2006/relationships/chartsheet" Target="chartsheets/sheet23.xml" /><Relationship Id="rId33" Type="http://schemas.openxmlformats.org/officeDocument/2006/relationships/chartsheet" Target="chartsheets/sheet24.xml" /><Relationship Id="rId34" Type="http://schemas.openxmlformats.org/officeDocument/2006/relationships/chartsheet" Target="chartsheets/sheet25.xml" /><Relationship Id="rId35" Type="http://schemas.openxmlformats.org/officeDocument/2006/relationships/chartsheet" Target="chartsheets/sheet26.xml" /><Relationship Id="rId36" Type="http://schemas.openxmlformats.org/officeDocument/2006/relationships/chartsheet" Target="chartsheets/sheet27.xml" /><Relationship Id="rId37" Type="http://schemas.openxmlformats.org/officeDocument/2006/relationships/chartsheet" Target="chartsheets/sheet28.xml" /><Relationship Id="rId38" Type="http://schemas.openxmlformats.org/officeDocument/2006/relationships/chartsheet" Target="chartsheets/sheet29.xml" /><Relationship Id="rId39" Type="http://schemas.openxmlformats.org/officeDocument/2006/relationships/chartsheet" Target="chartsheets/sheet30.xml" /><Relationship Id="rId40" Type="http://schemas.openxmlformats.org/officeDocument/2006/relationships/chartsheet" Target="chartsheets/sheet31.xml" /><Relationship Id="rId41" Type="http://schemas.openxmlformats.org/officeDocument/2006/relationships/chartsheet" Target="chartsheets/sheet32.xml" /><Relationship Id="rId42" Type="http://schemas.openxmlformats.org/officeDocument/2006/relationships/chartsheet" Target="chartsheets/sheet33.xml" /><Relationship Id="rId43" Type="http://schemas.openxmlformats.org/officeDocument/2006/relationships/chartsheet" Target="chartsheets/sheet34.xml" /><Relationship Id="rId44" Type="http://schemas.openxmlformats.org/officeDocument/2006/relationships/chartsheet" Target="chartsheets/sheet35.xml" /><Relationship Id="rId45" Type="http://schemas.openxmlformats.org/officeDocument/2006/relationships/chartsheet" Target="chartsheets/sheet36.xml" /><Relationship Id="rId46" Type="http://schemas.openxmlformats.org/officeDocument/2006/relationships/worksheet" Target="worksheets/sheet10.xml" /><Relationship Id="rId47" Type="http://schemas.openxmlformats.org/officeDocument/2006/relationships/worksheet" Target="worksheets/sheet11.xml" /><Relationship Id="rId48" Type="http://schemas.openxmlformats.org/officeDocument/2006/relationships/worksheet" Target="worksheets/sheet12.xml" /><Relationship Id="rId49" Type="http://schemas.openxmlformats.org/officeDocument/2006/relationships/worksheet" Target="worksheets/sheet13.xml" /><Relationship Id="rId50" Type="http://schemas.openxmlformats.org/officeDocument/2006/relationships/worksheet" Target="worksheets/sheet14.xml" /><Relationship Id="rId51" Type="http://schemas.openxmlformats.org/officeDocument/2006/relationships/worksheet" Target="worksheets/sheet15.xml" /><Relationship Id="rId52" Type="http://schemas.openxmlformats.org/officeDocument/2006/relationships/worksheet" Target="worksheets/sheet16.xml" /><Relationship Id="rId53" Type="http://schemas.openxmlformats.org/officeDocument/2006/relationships/worksheet" Target="worksheets/sheet17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ΔΕΙΚΤΕΣ ΚΕΡΔΟΦΟΡΙΑΣ
Μέσοι όροι 5 ετών</a:t>
            </a:r>
          </a:p>
        </c:rich>
      </c:tx>
      <c:layout>
        <c:manualLayout>
          <c:xMode val="factor"/>
          <c:yMode val="factor"/>
          <c:x val="0.001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025"/>
          <c:w val="0.9805"/>
          <c:h val="0.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ΜΟΔ'!$AR$2,'ΔΕΙΚΤΕΣ ΕΤΑΙΡΕΙΑΣ-ΚΛΑΔΟΥ ΜΟΔ'!$T$2,'ΔΕΙΚΤΕΣ ΕΤΑΙΡΕΙΑΣ-ΚΛΑΔΟΥ ΜΟΔ'!$N$2,'ΔΕΙΚΤΕΣ ΕΤΑΙΡΕΙΑΣ-ΚΛΑΔΟΥ ΜΟΔ'!$H$2)</c:f>
              <c:numCache>
                <c:ptCount val="4"/>
                <c:pt idx="0">
                  <c:v>9.903212621250612</c:v>
                </c:pt>
                <c:pt idx="1">
                  <c:v>0.3187493561586138</c:v>
                </c:pt>
                <c:pt idx="2">
                  <c:v>0.9520923960691775</c:v>
                </c:pt>
                <c:pt idx="3">
                  <c:v>17.004190598919774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ΜΟΔ'!$AR$3,'ΔΕΙΚΤΕΣ ΕΤΑΙΡΕΙΑΣ-ΚΛΑΔΟΥ ΜΟΔ'!$T$3,'ΔΕΙΚΤΕΣ ΕΤΑΙΡΕΙΑΣ-ΚΛΑΔΟΥ ΜΟΔ'!$N$3,'ΔΕΙΚΤΕΣ ΕΤΑΙΡΕΙΑΣ-ΚΛΑΔΟΥ ΜΟΔ'!$H$3)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842446"/>
        <c:axId val="22255423"/>
      </c:barChart>
      <c:catAx>
        <c:axId val="2484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2255423"/>
        <c:crosses val="autoZero"/>
        <c:auto val="1"/>
        <c:lblOffset val="100"/>
        <c:noMultiLvlLbl val="0"/>
      </c:catAx>
      <c:valAx>
        <c:axId val="2225542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484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ΜΟΔ'!$AC$2,'ΔΕΙΚΤΕΣ ΕΤΑΙΡΕΙΑΣ-ΚΛΑΔΟΥ ΜΟΔ'!$W$2)</c:f>
              <c:numCache>
                <c:ptCount val="2"/>
                <c:pt idx="0">
                  <c:v>2.0596759306069323</c:v>
                </c:pt>
                <c:pt idx="1">
                  <c:v>11.013380394138581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ΜΟΔ'!$AC$3,'ΔΕΙΚΤΕΣ ΕΤΑΙΡΕΙΑΣ-ΚΛΑΔΟΥ ΜΟΔ'!$W$3)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979144"/>
        <c:axId val="22703433"/>
      </c:barChart>
      <c:catAx>
        <c:axId val="9979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2703433"/>
        <c:crosses val="autoZero"/>
        <c:auto val="1"/>
        <c:lblOffset val="100"/>
        <c:noMultiLvlLbl val="0"/>
      </c:catAx>
      <c:valAx>
        <c:axId val="2270343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9979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825"/>
          <c:w val="0.9807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ΜΟΔ'!$AD$2,'ΔΕΙΚΤΕΣ ΕΤΑΙΡΕΙΑΣ-ΚΛΑΔΟΥ ΜΟΔ'!$X$2)</c:f>
              <c:numCache>
                <c:ptCount val="2"/>
                <c:pt idx="0">
                  <c:v>0.904915804999131</c:v>
                </c:pt>
                <c:pt idx="1">
                  <c:v>2.3581963310659257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ΜΟΔ'!$AD$3,'ΔΕΙΚΤΕΣ ΕΤΑΙΡΕΙΑΣ-ΚΛΑΔΟΥ ΜΟΔ'!$X$3)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04306"/>
        <c:axId val="27038755"/>
      </c:barChart>
      <c:catAx>
        <c:axId val="300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7038755"/>
        <c:crosses val="autoZero"/>
        <c:auto val="1"/>
        <c:lblOffset val="100"/>
        <c:noMultiLvlLbl val="0"/>
      </c:catAx>
      <c:valAx>
        <c:axId val="2703875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00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825"/>
          <c:w val="0.9807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ΜΟΔ'!$AE$2,'ΔΕΙΚΤΕΣ ΕΤΑΙΡΕΙΑΣ-ΚΛΑΔΟΥ ΜΟΔ'!$Y$2)</c:f>
              <c:numCache>
                <c:ptCount val="2"/>
                <c:pt idx="0">
                  <c:v>2.711532581950261</c:v>
                </c:pt>
                <c:pt idx="1">
                  <c:v>1.4578691269299848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ΜΟΔ'!$AE$3,'ΔΕΙΚΤΕΣ ΕΤΑΙΡΕΙΑΣ-ΚΛΑΔΟΥ ΜΟΔ'!$Y$3)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022204"/>
        <c:axId val="42655517"/>
      </c:barChart>
      <c:catAx>
        <c:axId val="4202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2655517"/>
        <c:crosses val="autoZero"/>
        <c:auto val="1"/>
        <c:lblOffset val="100"/>
        <c:noMultiLvlLbl val="0"/>
      </c:catAx>
      <c:valAx>
        <c:axId val="4265551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202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ΔΕΙΚΤΕΣ ΡΕΥΣΤΟΤΗΤΑΣ
Μέσοι όροι 5 ετών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55"/>
          <c:w val="0.980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ΜΟΔ'!$BJ$2,'ΔΕΙΚΤΕΣ ΕΤΑΙΡΕΙΑΣ-ΚΛΑΔΟΥ ΜΟΔ'!$BD$2,'ΔΕΙΚΤΕΣ ΕΤΑΙΡΕΙΑΣ-ΚΛΑΔΟΥ ΜΟΔ'!$AX$2)</c:f>
              <c:numCache>
                <c:ptCount val="3"/>
                <c:pt idx="0">
                  <c:v>0.8495193473458317</c:v>
                </c:pt>
                <c:pt idx="1">
                  <c:v>1.3622253262083184</c:v>
                </c:pt>
                <c:pt idx="2">
                  <c:v>1.3684847466081542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ΜΟΔ'!$BJ$3,'ΔΕΙΚΤΕΣ ΕΤΑΙΡΕΙΑΣ-ΚΛΑΔΟΥ ΜΟΔ'!$BD$3,'ΔΕΙΚΤΕΣ ΕΤΑΙΡΕΙΑΣ-ΚΛΑΔΟΥ ΜΟΔ'!$AX$3)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355334"/>
        <c:axId val="32544823"/>
      </c:barChart>
      <c:catAx>
        <c:axId val="48355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2544823"/>
        <c:crosses val="autoZero"/>
        <c:auto val="1"/>
        <c:lblOffset val="100"/>
        <c:noMultiLvlLbl val="0"/>
      </c:catAx>
      <c:valAx>
        <c:axId val="32544823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8355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025"/>
          <c:w val="0.980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ΜΟΔ'!$BE$2,'ΔΕΙΚΤΕΣ ΕΤΑΙΡΕΙΑΣ-ΚΛΑΔΟΥ ΜΟΔ'!$AY$2,'ΔΕΙΚΤΕΣ ΕΤΑΙΡΕΙΑΣ-ΚΛΑΔΟΥ ΜΟΔ'!$AS$2)</c:f>
              <c:numCache>
                <c:ptCount val="3"/>
                <c:pt idx="0">
                  <c:v>0.9216245760475832</c:v>
                </c:pt>
                <c:pt idx="1">
                  <c:v>1.2125686521569712</c:v>
                </c:pt>
                <c:pt idx="2">
                  <c:v>1.21559759021247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ΜΟΔ'!$BE$3,'ΔΕΙΚΤΕΣ ΕΤΑΙΡΕΙΑΣ-ΚΛΑΔΟΥ ΜΟΔ'!$AY$3,'ΔΕΙΚΤΕΣ ΕΤΑΙΡΕΙΑΣ-ΚΛΑΔΟΥ ΜΟΔ'!$AS$3)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467952"/>
        <c:axId val="18884977"/>
      </c:barChart>
      <c:catAx>
        <c:axId val="2446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8884977"/>
        <c:crosses val="autoZero"/>
        <c:auto val="1"/>
        <c:lblOffset val="100"/>
        <c:noMultiLvlLbl val="0"/>
      </c:catAx>
      <c:valAx>
        <c:axId val="18884977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446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75"/>
          <c:y val="0.09025"/>
          <c:w val="0.98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ΜΟΔ'!$BF$2,'ΔΕΙΚΤΕΣ ΕΤΑΙΡΕΙΑΣ-ΚΛΑΔΟΥ ΜΟΔ'!$AZ$2,'ΔΕΙΚΤΕΣ ΕΤΑΙΡΕΙΑΣ-ΚΛΑΔΟΥ ΜΟΔ'!$AT$2)</c:f>
              <c:numCache>
                <c:ptCount val="3"/>
                <c:pt idx="0">
                  <c:v>0.9988312663415521</c:v>
                </c:pt>
                <c:pt idx="1">
                  <c:v>2.0617133575809308</c:v>
                </c:pt>
                <c:pt idx="2">
                  <c:v>2.0685763028843716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ΜΟΔ'!$BF$3,'ΔΕΙΚΤΕΣ ΕΤΑΙΡΕΙΑΣ-ΚΛΑΔΟΥ ΜΟΔ'!$AZ$3,'ΔΕΙΚΤΕΣ ΕΤΑΙΡΕΙΑΣ-ΚΛΑΔΟΥ ΜΟΔ'!$AT$3)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747066"/>
        <c:axId val="53288139"/>
      </c:barChart>
      <c:catAx>
        <c:axId val="3574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3288139"/>
        <c:crosses val="autoZero"/>
        <c:auto val="1"/>
        <c:lblOffset val="100"/>
        <c:noMultiLvlLbl val="0"/>
      </c:catAx>
      <c:valAx>
        <c:axId val="53288139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5747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025"/>
          <c:w val="0.980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ΜΟΔ'!$BG$2,'ΔΕΙΚΤΕΣ ΕΤΑΙΡΕΙΑΣ-ΚΛΑΔΟΥ ΜΟΔ'!$BA$2,'ΔΕΙΚΤΕΣ ΕΤΑΙΡΕΙΑΣ-ΚΛΑΔΟΥ ΜΟΔ'!$AU$2)</c:f>
              <c:numCache>
                <c:ptCount val="3"/>
                <c:pt idx="0">
                  <c:v>0.7268089844235176</c:v>
                </c:pt>
                <c:pt idx="1">
                  <c:v>1.1065642787885952</c:v>
                </c:pt>
                <c:pt idx="2">
                  <c:v>1.1144224319923874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ΜΟΔ'!$BG$3,'ΔΕΙΚΤΕΣ ΕΤΑΙΡΕΙΑΣ-ΚΛΑΔΟΥ ΜΟΔ'!$BA$3,'ΔΕΙΚΤΕΣ ΕΤΑΙΡΕΙΑΣ-ΚΛΑΔΟΥ ΜΟΔ'!$AU$3)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831204"/>
        <c:axId val="21371973"/>
      </c:barChart>
      <c:catAx>
        <c:axId val="983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1371973"/>
        <c:crosses val="autoZero"/>
        <c:auto val="1"/>
        <c:lblOffset val="100"/>
        <c:noMultiLvlLbl val="0"/>
      </c:catAx>
      <c:valAx>
        <c:axId val="21371973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983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025"/>
          <c:w val="0.980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ΜΟΔ'!$BH$2,'ΔΕΙΚΤΕΣ ΕΤΑΙΡΕΙΑΣ-ΚΛΑΔΟΥ ΜΟΔ'!$BB$2,'ΔΕΙΚΤΕΣ ΕΤΑΙΡΕΙΑΣ-ΚΛΑΔΟΥ ΜΟΔ'!$AV$2)</c:f>
              <c:numCache>
                <c:ptCount val="3"/>
                <c:pt idx="0">
                  <c:v>0.7586856874529778</c:v>
                </c:pt>
                <c:pt idx="1">
                  <c:v>1.1684786458762366</c:v>
                </c:pt>
                <c:pt idx="2">
                  <c:v>1.1750233934300227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ΜΟΔ'!$BH$3,'ΔΕΙΚΤΕΣ ΕΤΑΙΡΕΙΑΣ-ΚΛΑΔΟΥ ΜΟΔ'!$BB$3,'ΔΕΙΚΤΕΣ ΕΤΑΙΡΕΙΑΣ-ΚΛΑΔΟΥ ΜΟΔ'!$AV$3)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130030"/>
        <c:axId val="53408223"/>
      </c:barChart>
      <c:catAx>
        <c:axId val="5813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3408223"/>
        <c:crosses val="autoZero"/>
        <c:auto val="1"/>
        <c:lblOffset val="100"/>
        <c:noMultiLvlLbl val="0"/>
      </c:catAx>
      <c:valAx>
        <c:axId val="53408223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813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275"/>
          <c:w val="0.980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ΜΟΔ'!$BI$2,'ΔΕΙΚΤΕΣ ΕΤΑΙΡΕΙΑΣ-ΚΛΑΔΟΥ ΜΟΔ'!$BC$2,'ΔΕΙΚΤΕΣ ΕΤΑΙΡΕΙΑΣ-ΚΛΑΔΟΥ ΜΟΔ'!$AW$2)</c:f>
              <c:numCache>
                <c:ptCount val="3"/>
                <c:pt idx="0">
                  <c:v>0.8416462224635273</c:v>
                </c:pt>
                <c:pt idx="1">
                  <c:v>1.2618016966388583</c:v>
                </c:pt>
                <c:pt idx="2">
                  <c:v>1.2688040145215198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ΜΟΔ'!$BJ$1,'ΔΕΙΚΤΕΣ ΕΤΑΙΡΕΙΑΣ-ΚΛΑΔΟΥ ΜΟΔ'!$BD$1,'ΔΕΙΚΤΕΣ ΕΤΑΙΡΕΙΑΣ-ΚΛΑΔΟΥ ΜΟΔ'!$AX$1)</c:f>
              <c:strCache>
                <c:ptCount val="3"/>
                <c:pt idx="0">
                  <c:v>Ταμειακή ρευστότητα (αριθμός)</c:v>
                </c:pt>
                <c:pt idx="1">
                  <c:v>Ειδική ρευστότητα (αριθμός)</c:v>
                </c:pt>
                <c:pt idx="2">
                  <c:v>Γενική ρευστότητα (αριθμός)</c:v>
                </c:pt>
              </c:strCache>
            </c:strRef>
          </c:cat>
          <c:val>
            <c:numRef>
              <c:f>('ΔΕΙΚΤΕΣ ΕΤΑΙΡΕΙΑΣ-ΚΛΑΔΟΥ ΜΟΔ'!$BI$3,'ΔΕΙΚΤΕΣ ΕΤΑΙΡΕΙΑΣ-ΚΛΑΔΟΥ ΜΟΔ'!$BC$3,'ΔΕΙΚΤΕΣ ΕΤΑΙΡΕΙΑΣ-ΚΛΑΔΟΥ ΜΟΔ'!$AW$3)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911960"/>
        <c:axId val="31098777"/>
      </c:barChart>
      <c:catAx>
        <c:axId val="109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1098777"/>
        <c:crosses val="autoZero"/>
        <c:auto val="1"/>
        <c:lblOffset val="100"/>
        <c:noMultiLvlLbl val="0"/>
      </c:catAx>
      <c:valAx>
        <c:axId val="31098777"/>
        <c:scaling>
          <c:orientation val="minMax"/>
        </c:scaling>
        <c:axPos val="b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09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ΚΕΦΑΛΑΙΟ ΚΙΝΗΣΗΣ
Μέσοι όροι 5 ετών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55"/>
          <c:w val="0.98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ΜΟΔ'!$BP$2</c:f>
              <c:numCache>
                <c:ptCount val="1"/>
                <c:pt idx="0">
                  <c:v>-777714.0239728378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ΜΟΔ'!$BP$3</c:f>
              <c:numCache>
                <c:ptCount val="1"/>
                <c:pt idx="0">
                  <c:v>0</c:v>
                </c:pt>
              </c:numCache>
            </c:numRef>
          </c:val>
        </c:ser>
        <c:axId val="11453538"/>
        <c:axId val="35972979"/>
      </c:barChart>
      <c:catAx>
        <c:axId val="1145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5972979"/>
        <c:crosses val="autoZero"/>
        <c:auto val="1"/>
        <c:lblOffset val="100"/>
        <c:noMultiLvlLbl val="0"/>
      </c:catAx>
      <c:valAx>
        <c:axId val="35972979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145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ΜΟΔ'!$AM$2,'ΔΕΙΚΤΕΣ ΕΤΑΙΡΕΙΑΣ-ΚΛΑΔΟΥ ΜΟΔ'!$O$2,'ΔΕΙΚΤΕΣ ΕΤΑΙΡΕΙΑΣ-ΚΛΑΔΟΥ ΜΟΔ'!$I$2,'ΔΕΙΚΤΕΣ ΕΤΑΙΡΕΙΑΣ-ΚΛΑΔΟΥ ΜΟΔ'!$C$2)</c:f>
              <c:numCache>
                <c:ptCount val="4"/>
                <c:pt idx="0">
                  <c:v>13.516224861510882</c:v>
                </c:pt>
                <c:pt idx="1">
                  <c:v>5.417661677715245</c:v>
                </c:pt>
                <c:pt idx="2">
                  <c:v>7.00297245939163</c:v>
                </c:pt>
                <c:pt idx="3">
                  <c:v>21.86805034883373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ΜΟΔ'!$AM$3,'ΔΕΙΚΤΕΣ ΕΤΑΙΡΕΙΑΣ-ΚΛΑΔΟΥ ΜΟΔ'!$O$3,'ΔΕΙΚΤΕΣ ΕΤΑΙΡΕΙΑΣ-ΚΛΑΔΟΥ ΜΟΔ'!$I$3,'ΔΕΙΚΤΕΣ ΕΤΑΙΡΕΙΑΣ-ΚΛΑΔΟΥ ΜΟΔ'!$C$3)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081080"/>
        <c:axId val="57858809"/>
      </c:barChart>
      <c:catAx>
        <c:axId val="66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608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.0015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ΜΟΔ'!$BK$2</c:f>
              <c:numCache>
                <c:ptCount val="1"/>
                <c:pt idx="0">
                  <c:v>-550683.7297297297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ΜΟΔ'!$BK$3</c:f>
              <c:numCache>
                <c:ptCount val="1"/>
                <c:pt idx="0">
                  <c:v>0</c:v>
                </c:pt>
              </c:numCache>
            </c:numRef>
          </c:val>
        </c:ser>
        <c:axId val="55321356"/>
        <c:axId val="28130157"/>
      </c:barChart>
      <c:catAx>
        <c:axId val="5532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8130157"/>
        <c:crosses val="autoZero"/>
        <c:auto val="1"/>
        <c:lblOffset val="100"/>
        <c:noMultiLvlLbl val="0"/>
      </c:catAx>
      <c:valAx>
        <c:axId val="2813015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532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.0015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ΜΟΔ'!$BL$2</c:f>
              <c:numCache>
                <c:ptCount val="1"/>
                <c:pt idx="0">
                  <c:v>-843327.4102564103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ΜΟΔ'!$BL$3</c:f>
              <c:numCache>
                <c:ptCount val="1"/>
                <c:pt idx="0">
                  <c:v>0</c:v>
                </c:pt>
              </c:numCache>
            </c:numRef>
          </c:val>
        </c:ser>
        <c:axId val="51844822"/>
        <c:axId val="63950215"/>
      </c:barChart>
      <c:catAx>
        <c:axId val="5184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3950215"/>
        <c:crosses val="autoZero"/>
        <c:auto val="1"/>
        <c:lblOffset val="100"/>
        <c:noMultiLvlLbl val="0"/>
      </c:catAx>
      <c:valAx>
        <c:axId val="6395021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184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.0015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ΜΟΔ'!$BM$2</c:f>
              <c:numCache>
                <c:ptCount val="1"/>
                <c:pt idx="0">
                  <c:v>-1073331.7073170731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ΜΟΔ'!$BM$3</c:f>
              <c:numCache>
                <c:ptCount val="1"/>
                <c:pt idx="0">
                  <c:v>0</c:v>
                </c:pt>
              </c:numCache>
            </c:numRef>
          </c:val>
        </c:ser>
        <c:axId val="38681024"/>
        <c:axId val="12584897"/>
      </c:barChart>
      <c:catAx>
        <c:axId val="3868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2584897"/>
        <c:crosses val="autoZero"/>
        <c:auto val="1"/>
        <c:lblOffset val="100"/>
        <c:noMultiLvlLbl val="0"/>
      </c:catAx>
      <c:valAx>
        <c:axId val="1258489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868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.0015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ΜΟΔ'!$BN$2</c:f>
              <c:numCache>
                <c:ptCount val="1"/>
                <c:pt idx="0">
                  <c:v>-722509.175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ΜΟΔ'!$BN$3</c:f>
              <c:numCache>
                <c:ptCount val="1"/>
                <c:pt idx="0">
                  <c:v>0</c:v>
                </c:pt>
              </c:numCache>
            </c:numRef>
          </c:val>
        </c:ser>
        <c:axId val="46155210"/>
        <c:axId val="12743707"/>
      </c:barChart>
      <c:catAx>
        <c:axId val="4615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2743707"/>
        <c:crosses val="autoZero"/>
        <c:auto val="1"/>
        <c:lblOffset val="100"/>
        <c:noMultiLvlLbl val="0"/>
      </c:catAx>
      <c:valAx>
        <c:axId val="1274370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615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.0015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ΜΟΔ'!$BO$2</c:f>
              <c:numCache>
                <c:ptCount val="1"/>
                <c:pt idx="0">
                  <c:v>-698718.0975609756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'ΔΕΙΚΤΕΣ ΕΤΑΙΡΕΙΑΣ-ΚΛΑΔΟΥ ΜΟΔ'!$BP$1</c:f>
              <c:strCache>
                <c:ptCount val="1"/>
                <c:pt idx="0">
                  <c:v>Κεφάλαιο κίνησης (€)</c:v>
                </c:pt>
              </c:strCache>
            </c:strRef>
          </c:cat>
          <c:val>
            <c:numRef>
              <c:f>'ΔΕΙΚΤΕΣ ΕΤΑΙΡΕΙΑΣ-ΚΛΑΔΟΥ ΜΟΔ'!$BO$3</c:f>
              <c:numCache>
                <c:ptCount val="1"/>
                <c:pt idx="0">
                  <c:v>0</c:v>
                </c:pt>
              </c:numCache>
            </c:numRef>
          </c:val>
        </c:ser>
        <c:axId val="47584500"/>
        <c:axId val="25607317"/>
      </c:barChart>
      <c:catAx>
        <c:axId val="4758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5607317"/>
        <c:crosses val="autoZero"/>
        <c:auto val="1"/>
        <c:lblOffset val="100"/>
        <c:noMultiLvlLbl val="0"/>
      </c:catAx>
      <c:valAx>
        <c:axId val="2560731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758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ΔΕΙΚΤΕΣ ΧΡΗΜΑΤΟΟΙΚΟΝΟΜΙΚΗΣ ΔΙΑΡΘΡΩΣΗΣ
Μέσοι όροι 5 ετών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825"/>
          <c:w val="0.980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ΜΟΔ'!$CH$2,'ΔΕΙΚΤΕΣ ΕΤΑΙΡΕΙΑΣ-ΚΛΑΔΟΥ ΜΟΔ'!$CB$2,'ΔΕΙΚΤΕΣ ΕΤΑΙΡΕΙΑΣ-ΚΛΑΔΟΥ ΜΟΔ'!$BV$2)</c:f>
              <c:numCache>
                <c:ptCount val="3"/>
                <c:pt idx="0">
                  <c:v>96.28553527815339</c:v>
                </c:pt>
                <c:pt idx="1">
                  <c:v>30.799484778664784</c:v>
                </c:pt>
                <c:pt idx="2">
                  <c:v>4.060414168977043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ΜΟΔ'!$CH$3,'ΔΕΙΚΤΕΣ ΕΤΑΙΡΕΙΑΣ-ΚΛΑΔΟΥ ΜΟΔ'!$CB$3,'ΔΕΙΚΤΕΣ ΕΤΑΙΡΕΙΑΣ-ΚΛΑΔΟΥ ΜΟΔ'!$BV$3)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139262"/>
        <c:axId val="60926767"/>
      </c:barChart>
      <c:catAx>
        <c:axId val="29139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0926767"/>
        <c:crosses val="autoZero"/>
        <c:auto val="1"/>
        <c:lblOffset val="100"/>
        <c:noMultiLvlLbl val="0"/>
      </c:catAx>
      <c:valAx>
        <c:axId val="6092676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9139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ΜΟΔ'!$CC$2,'ΔΕΙΚΤΕΣ ΕΤΑΙΡΕΙΑΣ-ΚΛΑΔΟΥ ΜΟΔ'!$BW$2,'ΔΕΙΚΤΕΣ ΕΤΑΙΡΕΙΑΣ-ΚΛΑΔΟΥ ΜΟΔ'!$BQ$2)</c:f>
              <c:numCache>
                <c:ptCount val="3"/>
                <c:pt idx="0">
                  <c:v>53.205809444129834</c:v>
                </c:pt>
                <c:pt idx="1">
                  <c:v>47.41521662263709</c:v>
                </c:pt>
                <c:pt idx="2">
                  <c:v>2.8190324903139032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ΜΟΔ'!$CC$3,'ΔΕΙΚΤΕΣ ΕΤΑΙΡΕΙΑΣ-ΚΛΑΔΟΥ ΜΟΔ'!$BW$3,'ΔΕΙΚΤΕΣ ΕΤΑΙΡΕΙΑΣ-ΚΛΑΔΟΥ ΜΟΔ'!$BQ$3)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469992"/>
        <c:axId val="36121065"/>
      </c:barChart>
      <c:catAx>
        <c:axId val="1146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6121065"/>
        <c:crosses val="autoZero"/>
        <c:auto val="1"/>
        <c:lblOffset val="100"/>
        <c:noMultiLvlLbl val="0"/>
      </c:catAx>
      <c:valAx>
        <c:axId val="3612106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146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ΜΟΔ'!$CD$2,'ΔΕΙΚΤΕΣ ΕΤΑΙΡΕΙΑΣ-ΚΛΑΔΟΥ ΜΟΔ'!$BX$2,'ΔΕΙΚΤΕΣ ΕΤΑΙΡΕΙΑΣ-ΚΛΑΔΟΥ ΜΟΔ'!$BR$2)</c:f>
              <c:numCache>
                <c:ptCount val="3"/>
                <c:pt idx="0">
                  <c:v>125.3670193813433</c:v>
                </c:pt>
                <c:pt idx="1">
                  <c:v>31.940025454595617</c:v>
                </c:pt>
                <c:pt idx="2">
                  <c:v>3.1292921433600958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ΜΟΔ'!$CD$3,'ΔΕΙΚΤΕΣ ΕΤΑΙΡΕΙΑΣ-ΚΛΑΔΟΥ ΜΟΔ'!$BX$3,'ΔΕΙΚΤΕΣ ΕΤΑΙΡΕΙΑΣ-ΚΛΑΔΟΥ ΜΟΔ'!$BR$3)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0125123"/>
        <c:crosses val="autoZero"/>
        <c:auto val="1"/>
        <c:lblOffset val="100"/>
        <c:noMultiLvlLbl val="0"/>
      </c:catAx>
      <c:valAx>
        <c:axId val="4012512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665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109"/>
          <c:w val="0.9805"/>
          <c:h val="0.7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ΜΟΔ'!$CE$2,'ΔΕΙΚΤΕΣ ΕΤΑΙΡΕΙΑΣ-ΚΛΑΔΟΥ ΜΟΔ'!$BY$2,'ΔΕΙΚΤΕΣ ΕΤΑΙΡΕΙΑΣ-ΚΛΑΔΟΥ ΜΟΔ'!$BS$2)</c:f>
              <c:numCache>
                <c:ptCount val="3"/>
                <c:pt idx="0">
                  <c:v>99.74665208180784</c:v>
                </c:pt>
                <c:pt idx="1">
                  <c:v>13.877591944121175</c:v>
                </c:pt>
                <c:pt idx="2">
                  <c:v>5.370934640517902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ΜΟΔ'!$CE$3,'ΔΕΙΚΤΕΣ ΕΤΑΙΡΕΙΑΣ-ΚΛΑΔΟΥ ΜΟΔ'!$BY$3,'ΔΕΙΚΤΕΣ ΕΤΑΙΡΕΙΑΣ-ΚΛΑΔΟΥ ΜΟΔ'!$BS$3)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581788"/>
        <c:axId val="28909501"/>
      </c:barChart>
      <c:catAx>
        <c:axId val="2558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8909501"/>
        <c:crosses val="autoZero"/>
        <c:auto val="1"/>
        <c:lblOffset val="100"/>
        <c:noMultiLvlLbl val="0"/>
      </c:catAx>
      <c:valAx>
        <c:axId val="28909501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5581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5"/>
          <c:h val="0.8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ΜΟΔ'!$CF$2,'ΔΕΙΚΤΕΣ ΕΤΑΙΡΕΙΑΣ-ΚΛΑΔΟΥ ΜΟΔ'!$BZ$2,'ΔΕΙΚΤΕΣ ΕΤΑΙΡΕΙΑΣ-ΚΛΑΔΟΥ ΜΟΔ'!$BT$2)</c:f>
              <c:numCache>
                <c:ptCount val="3"/>
                <c:pt idx="0">
                  <c:v>129.75032495079122</c:v>
                </c:pt>
                <c:pt idx="1">
                  <c:v>5.771154789186447</c:v>
                </c:pt>
                <c:pt idx="2">
                  <c:v>4.742384992420611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ΜΟΔ'!$CF$3,'ΔΕΙΚΤΕΣ ΕΤΑΙΡΕΙΑΣ-ΚΛΑΔΟΥ ΜΟΔ'!$BZ$3,'ΔΕΙΚΤΕΣ ΕΤΑΙΡΕΙΑΣ-ΚΛΑΔΟΥ ΜΟΔ'!$BT$3)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858918"/>
        <c:axId val="59968215"/>
      </c:barChart>
      <c:catAx>
        <c:axId val="58858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9968215"/>
        <c:crosses val="autoZero"/>
        <c:auto val="1"/>
        <c:lblOffset val="100"/>
        <c:noMultiLvlLbl val="0"/>
      </c:catAx>
      <c:valAx>
        <c:axId val="5996821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8858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ΜΟΔ'!$AN$2,'ΔΕΙΚΤΕΣ ΕΤΑΙΡΕΙΑΣ-ΚΛΑΔΟΥ ΜΟΔ'!$P$2,'ΔΕΙΚΤΕΣ ΕΤΑΙΡΕΙΑΣ-ΚΛΑΔΟΥ ΜΟΔ'!$J$2,'ΔΕΙΚΤΕΣ ΕΤΑΙΡΕΙΑΣ-ΚΛΑΔΟΥ ΜΟΔ'!$D$2)</c:f>
              <c:numCache>
                <c:ptCount val="4"/>
                <c:pt idx="0">
                  <c:v>9.360351741394492</c:v>
                </c:pt>
                <c:pt idx="1">
                  <c:v>2.5878615629408315</c:v>
                </c:pt>
                <c:pt idx="2">
                  <c:v>2.5379226582330427</c:v>
                </c:pt>
                <c:pt idx="3">
                  <c:v>18.3526228566035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ΜΟΔ'!$AN$3,'ΔΕΙΚΤΕΣ ΕΤΑΙΡΕΙΑΣ-ΚΛΑΔΟΥ ΜΟΔ'!$P$3,'ΔΕΙΚΤΕΣ ΕΤΑΙΡΕΙΑΣ-ΚΛΑΔΟΥ ΜΟΔ'!$J$3,'ΔΕΙΚΤΕΣ ΕΤΑΙΡΕΙΑΣ-ΚΛΑΔΟΥ ΜΟΔ'!$D$3)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967234"/>
        <c:axId val="56051923"/>
      </c:barChart>
      <c:catAx>
        <c:axId val="50967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0967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275"/>
          <c:w val="0.980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ΜΟΔ'!$CG$2,'ΔΕΙΚΤΕΣ ΕΤΑΙΡΕΙΑΣ-ΚΛΑΔΟΥ ΜΟΔ'!$CA$2,'ΔΕΙΚΤΕΣ ΕΤΑΙΡΕΙΑΣ-ΚΛΑΔΟΥ ΜΟΔ'!$BU$2)</c:f>
              <c:numCache>
                <c:ptCount val="3"/>
                <c:pt idx="0">
                  <c:v>73.35787053269475</c:v>
                </c:pt>
                <c:pt idx="1">
                  <c:v>54.99343508278357</c:v>
                </c:pt>
                <c:pt idx="2">
                  <c:v>4.240426578272703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ΜΟΔ'!$CH$1,'ΔΕΙΚΤΕΣ ΕΤΑΙΡΕΙΑΣ-ΚΛΑΔΟΥ ΜΟΔ'!$CB$1,'ΔΕΙΚΤΕΣ ΕΤΑΙΡΕΙΑΣ-ΚΛΑΔΟΥ ΜΟΔ'!$BV$1)</c:f>
              <c:strCache>
                <c:ptCount val="3"/>
                <c:pt idx="0">
                  <c:v>Τραπεζικός δανεισμός προς ίδια κεφάλαια (%)</c:v>
                </c:pt>
                <c:pt idx="1">
                  <c:v>Κάλυψη χρηματοοικονομικών δαπανών (αριθμός)</c:v>
                </c:pt>
                <c:pt idx="2">
                  <c:v>Σχέση ξένων προς ίδια κεφάλαια (αριθμός)</c:v>
                </c:pt>
              </c:strCache>
            </c:strRef>
          </c:cat>
          <c:val>
            <c:numRef>
              <c:f>('ΔΕΙΚΤΕΣ ΕΤΑΙΡΕΙΑΣ-ΚΛΑΔΟΥ ΜΟΔ'!$CG$3,'ΔΕΙΚΤΕΣ ΕΤΑΙΡΕΙΑΣ-ΚΛΑΔΟΥ ΜΟΔ'!$CA$3,'ΔΕΙΚΤΕΣ ΕΤΑΙΡΕΙΑΣ-ΚΛΑΔΟΥ ΜΟΔ'!$BU$3)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43024"/>
        <c:axId val="25587217"/>
      </c:barChart>
      <c:catAx>
        <c:axId val="2843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5587217"/>
        <c:crosses val="autoZero"/>
        <c:auto val="1"/>
        <c:lblOffset val="100"/>
        <c:noMultiLvlLbl val="0"/>
      </c:catAx>
      <c:valAx>
        <c:axId val="2558721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843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ΔΕΙΚΤΕΣ ΔΡΑΣΤΗΡΙΟΤΗΤΑΣ
Μέσοι όροι 5 ετών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"/>
          <c:w val="0.9805"/>
          <c:h val="0.7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ΜΟΔ'!$DF$2,'ΔΕΙΚΤΕΣ ΕΤΑΙΡΕΙΑΣ-ΚΛΑΔΟΥ ΜΟΔ'!$CZ$2,'ΔΕΙΚΤΕΣ ΕΤΑΙΡΕΙΑΣ-ΚΛΑΔΟΥ ΜΟΔ'!$CT$2,'ΔΕΙΚΤΕΣ ΕΤΑΙΡΕΙΑΣ-ΚΛΑΔΟΥ ΜΟΔ'!$CN$2)</c:f>
              <c:numCache>
                <c:ptCount val="4"/>
                <c:pt idx="0">
                  <c:v>1.1743780725013135</c:v>
                </c:pt>
                <c:pt idx="1">
                  <c:v>10.251702725042307</c:v>
                </c:pt>
                <c:pt idx="2">
                  <c:v>33.720319895844334</c:v>
                </c:pt>
                <c:pt idx="3">
                  <c:v>64.29142675089975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ΜΟΔ'!$DF$3,'ΔΕΙΚΤΕΣ ΕΤΑΙΡΕΙΑΣ-ΚΛΑΔΟΥ ΜΟΔ'!$CZ$3,'ΔΕΙΚΤΕΣ ΕΤΑΙΡΕΙΑΣ-ΚΛΑΔΟΥ ΜΟΔ'!$CT$3,'ΔΕΙΚΤΕΣ ΕΤΑΙΡΕΙΑΣ-ΚΛΑΔΟΥ ΜΟΔ'!$CN$3)</c:f>
              <c:numCache>
                <c:ptCount val="4"/>
                <c:pt idx="0">
                  <c:v>0.6751517790434781</c:v>
                </c:pt>
                <c:pt idx="1">
                  <c:v>67.15215713899397</c:v>
                </c:pt>
                <c:pt idx="2">
                  <c:v>33.46723475700211</c:v>
                </c:pt>
                <c:pt idx="3">
                  <c:v>175.69074393294767</c:v>
                </c:pt>
              </c:numCache>
            </c:numRef>
          </c:val>
        </c:ser>
        <c:axId val="28958362"/>
        <c:axId val="59298667"/>
      </c:barChart>
      <c:catAx>
        <c:axId val="28958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9298667"/>
        <c:crosses val="autoZero"/>
        <c:auto val="1"/>
        <c:lblOffset val="100"/>
        <c:noMultiLvlLbl val="0"/>
      </c:catAx>
      <c:valAx>
        <c:axId val="5929866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8958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275"/>
          <c:y val="0.09275"/>
          <c:w val="0.980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ΜΟΔ'!$DA$2,'ΔΕΙΚΤΕΣ ΕΤΑΙΡΕΙΑΣ-ΚΛΑΔΟΥ ΜΟΔ'!$CU$2,'ΔΕΙΚΤΕΣ ΕΤΑΙΡΕΙΑΣ-ΚΛΑΔΟΥ ΜΟΔ'!$CO$2,'ΔΕΙΚΤΕΣ ΕΤΑΙΡΕΙΑΣ-ΚΛΑΔΟΥ ΜΟΔ'!$CI$2)</c:f>
              <c:numCache>
                <c:ptCount val="4"/>
                <c:pt idx="0">
                  <c:v>1.219908050139444</c:v>
                </c:pt>
                <c:pt idx="1">
                  <c:v>7.272993372788701</c:v>
                </c:pt>
                <c:pt idx="2">
                  <c:v>42.87638485363013</c:v>
                </c:pt>
                <c:pt idx="3">
                  <c:v>53.775402357660354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ΜΟΔ'!$DA$3,'ΔΕΙΚΤΕΣ ΕΤΑΙΡΕΙΑΣ-ΚΛΑΔΟΥ ΜΟΔ'!$CU$3,'ΔΕΙΚΤΕΣ ΕΤΑΙΡΕΙΑΣ-ΚΛΑΔΟΥ ΜΟΔ'!$CO$3,'ΔΕΙΚΤΕΣ ΕΤΑΙΡΕΙΑΣ-ΚΛΑΔΟΥ ΜΟΔ'!$CI$3)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925956"/>
        <c:axId val="38462693"/>
      </c:barChart>
      <c:catAx>
        <c:axId val="63925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8462693"/>
        <c:crosses val="autoZero"/>
        <c:auto val="1"/>
        <c:lblOffset val="100"/>
        <c:noMultiLvlLbl val="0"/>
      </c:catAx>
      <c:valAx>
        <c:axId val="3846269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3925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75"/>
          <c:y val="0.09825"/>
          <c:w val="0.98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ΜΟΔ'!$DB$2,'ΔΕΙΚΤΕΣ ΕΤΑΙΡΕΙΑΣ-ΚΛΑΔΟΥ ΜΟΔ'!$CV$2,'ΔΕΙΚΤΕΣ ΕΤΑΙΡΕΙΑΣ-ΚΛΑΔΟΥ ΜΟΔ'!$CP$2,'ΔΕΙΚΤΕΣ ΕΤΑΙΡΕΙΑΣ-ΚΛΑΔΟΥ ΜΟΔ'!$CJ$2)</c:f>
              <c:numCache>
                <c:ptCount val="4"/>
                <c:pt idx="0">
                  <c:v>1.1563724915723759</c:v>
                </c:pt>
                <c:pt idx="1">
                  <c:v>12.510747786103499</c:v>
                </c:pt>
                <c:pt idx="2">
                  <c:v>36.51456919453023</c:v>
                </c:pt>
                <c:pt idx="3">
                  <c:v>73.5082582182499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ΜΟΔ'!$DB$3,'ΔΕΙΚΤΕΣ ΕΤΑΙΡΕΙΑΣ-ΚΛΑΔΟΥ ΜΟΔ'!$CV$3,'ΔΕΙΚΤΕΣ ΕΤΑΙΡΕΙΑΣ-ΚΛΑΔΟΥ ΜΟΔ'!$CP$3,'ΔΕΙΚΤΕΣ ΕΤΑΙΡΕΙΑΣ-ΚΛΑΔΟΥ ΜΟΔ'!$CJ$3)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619918"/>
        <c:axId val="28470399"/>
      </c:barChart>
      <c:catAx>
        <c:axId val="10619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8470399"/>
        <c:crosses val="autoZero"/>
        <c:auto val="1"/>
        <c:lblOffset val="100"/>
        <c:noMultiLvlLbl val="0"/>
      </c:catAx>
      <c:valAx>
        <c:axId val="28470399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0619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825"/>
          <c:w val="0.9805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ΜΟΔ'!$DC$2,'ΔΕΙΚΤΕΣ ΕΤΑΙΡΕΙΑΣ-ΚΛΑΔΟΥ ΜΟΔ'!$CW$2,'ΔΕΙΚΤΕΣ ΕΤΑΙΡΕΙΑΣ-ΚΛΑΔΟΥ ΜΟΔ'!$CQ$2,'ΔΕΙΚΤΕΣ ΕΤΑΙΡΕΙΑΣ-ΚΛΑΔΟΥ ΜΟΔ'!$CK$2)</c:f>
              <c:numCache>
                <c:ptCount val="4"/>
                <c:pt idx="0">
                  <c:v>1.0889740860860992</c:v>
                </c:pt>
                <c:pt idx="1">
                  <c:v>11.851116622884442</c:v>
                </c:pt>
                <c:pt idx="2">
                  <c:v>38.99435442374906</c:v>
                </c:pt>
                <c:pt idx="3">
                  <c:v>65.25950787094094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ΜΟΔ'!$DC$3,'ΔΕΙΚΤΕΣ ΕΤΑΙΡΕΙΑΣ-ΚΛΑΔΟΥ ΜΟΔ'!$CW$3,'ΔΕΙΚΤΕΣ ΕΤΑΙΡΕΙΑΣ-ΚΛΑΔΟΥ ΜΟΔ'!$CQ$3,'ΔΕΙΚΤΕΣ ΕΤΑΙΡΕΙΑΣ-ΚΛΑΔΟΥ ΜΟΔ'!$CK$3)</c:f>
              <c:numCache>
                <c:ptCount val="4"/>
                <c:pt idx="0">
                  <c:v>0.6235068301303143</c:v>
                </c:pt>
                <c:pt idx="1">
                  <c:v>81.88568603412519</c:v>
                </c:pt>
                <c:pt idx="2">
                  <c:v>30.743896671038417</c:v>
                </c:pt>
                <c:pt idx="3">
                  <c:v>178.46324771344965</c:v>
                </c:pt>
              </c:numCache>
            </c:numRef>
          </c:val>
        </c:ser>
        <c:axId val="54907000"/>
        <c:axId val="24400953"/>
      </c:barChart>
      <c:catAx>
        <c:axId val="54907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4400953"/>
        <c:crosses val="autoZero"/>
        <c:auto val="1"/>
        <c:lblOffset val="100"/>
        <c:noMultiLvlLbl val="0"/>
      </c:catAx>
      <c:valAx>
        <c:axId val="2440095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490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275"/>
          <c:w val="0.980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ΜΟΔ'!$DD$2,'ΔΕΙΚΤΕΣ ΕΤΑΙΡΕΙΑΣ-ΚΛΑΔΟΥ ΜΟΔ'!$CX$2,'ΔΕΙΚΤΕΣ ΕΤΑΙΡΕΙΑΣ-ΚΛΑΔΟΥ ΜΟΔ'!$CR$2,'ΔΕΙΚΤΕΣ ΕΤΑΙΡΕΙΑΣ-ΚΛΑΔΟΥ ΜΟΔ'!$CL$2)</c:f>
              <c:numCache>
                <c:ptCount val="4"/>
                <c:pt idx="0">
                  <c:v>1.1211744087006077</c:v>
                </c:pt>
                <c:pt idx="1">
                  <c:v>9.138957753835307</c:v>
                </c:pt>
                <c:pt idx="2">
                  <c:v>26.558095649578338</c:v>
                </c:pt>
                <c:pt idx="3">
                  <c:v>65.91142267660251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ΜΟΔ'!$DD$3,'ΔΕΙΚΤΕΣ ΕΤΑΙΡΕΙΑΣ-ΚΛΑΔΟΥ ΜΟΔ'!$CX$3,'ΔΕΙΚΤΕΣ ΕΤΑΙΡΕΙΑΣ-ΚΛΑΔΟΥ ΜΟΔ'!$CR$3,'ΔΕΙΚΤΕΣ ΕΤΑΙΡΕΙΑΣ-ΚΛΑΔΟΥ ΜΟΔ'!$CL$3)</c:f>
              <c:numCache>
                <c:ptCount val="4"/>
                <c:pt idx="0">
                  <c:v>0.6617495444436815</c:v>
                </c:pt>
                <c:pt idx="1">
                  <c:v>68.57717858155398</c:v>
                </c:pt>
                <c:pt idx="2">
                  <c:v>26.50470870407917</c:v>
                </c:pt>
                <c:pt idx="3">
                  <c:v>178.46262815778476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0320147"/>
        <c:crosses val="autoZero"/>
        <c:auto val="1"/>
        <c:lblOffset val="100"/>
        <c:noMultiLvlLbl val="0"/>
      </c:catAx>
      <c:valAx>
        <c:axId val="3032014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182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275"/>
          <c:w val="0.980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ΜΟΔ'!$DE$2,'ΔΕΙΚΤΕΣ ΕΤΑΙΡΕΙΑΣ-ΚΛΑΔΟΥ ΜΟΔ'!$CY$2,'ΔΕΙΚΤΕΣ ΕΤΑΙΡΕΙΑΣ-ΚΛΑΔΟΥ ΜΟΔ'!$CS$2,'ΔΕΙΚΤΕΣ ΕΤΑΙΡΕΙΑΣ-ΚΛΑΔΟΥ ΜΟΔ'!$CM$2)</c:f>
              <c:numCache>
                <c:ptCount val="4"/>
                <c:pt idx="0">
                  <c:v>1.285461326008041</c:v>
                </c:pt>
                <c:pt idx="1">
                  <c:v>10.484698089599593</c:v>
                </c:pt>
                <c:pt idx="2">
                  <c:v>23.658195357733923</c:v>
                </c:pt>
                <c:pt idx="3">
                  <c:v>63.00254263104501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ΜΟΔ'!$DF$1,'ΔΕΙΚΤΕΣ ΕΤΑΙΡΕΙΑΣ-ΚΛΑΔΟΥ ΜΟΔ'!$CZ$1,'ΔΕΙΚΤΕΣ ΕΤΑΙΡΕΙΑΣ-ΚΛΑΔΟΥ ΜΟΔ'!$CT$1,'ΔΕΙΚΤΕΣ ΕΤΑΙΡΕΙΑΣ-ΚΛΑΔΟΥ ΜΟΔ'!$CN$1)</c:f>
              <c:strCache>
                <c:ptCount val="4"/>
                <c:pt idx="0">
                  <c:v>Κυκλοφοριακή ταχύτητα απασχολούμενου κεφαλαίου (αριθμός)</c:v>
                </c:pt>
                <c:pt idx="1">
                  <c:v>Κυκλοφοριακή ταχύτητα αποθεμάτων (ημέρες)</c:v>
                </c:pt>
                <c:pt idx="2">
                  <c:v>Μέσος όρος εξόφλησης προμηθευτών (ημέρες)</c:v>
                </c:pt>
                <c:pt idx="3">
                  <c:v>Μέσος όρος προθεσμίας είσπραξης απαιτήσεων (ημέρες)</c:v>
                </c:pt>
              </c:strCache>
            </c:strRef>
          </c:cat>
          <c:val>
            <c:numRef>
              <c:f>('ΔΕΙΚΤΕΣ ΕΤΑΙΡΕΙΑΣ-ΚΛΑΔΟΥ ΜΟΔ'!$DE$3,'ΔΕΙΚΤΕΣ ΕΤΑΙΡΕΙΑΣ-ΚΛΑΔΟΥ ΜΟΔ'!$CY$3,'ΔΕΙΚΤΕΣ ΕΤΑΙΡΕΙΑΣ-ΚΛΑΔΟΥ ΜΟΔ'!$CS$3,'ΔΕΙΚΤΕΣ ΕΤΑΙΡΕΙΑΣ-ΚΛΑΔΟΥ ΜΟΔ'!$CM$3)</c:f>
              <c:numCache>
                <c:ptCount val="4"/>
                <c:pt idx="0">
                  <c:v>0.7121130458859367</c:v>
                </c:pt>
                <c:pt idx="1">
                  <c:v>70.49924446698996</c:v>
                </c:pt>
                <c:pt idx="2">
                  <c:v>32.5446543242863</c:v>
                </c:pt>
                <c:pt idx="3">
                  <c:v>182.53661261519963</c:v>
                </c:pt>
              </c:numCache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0012813"/>
        <c:crosses val="autoZero"/>
        <c:auto val="1"/>
        <c:lblOffset val="100"/>
        <c:noMultiLvlLbl val="0"/>
      </c:catAx>
      <c:valAx>
        <c:axId val="4001281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44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ΚΛΑΔΟΥ'!$C$4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ΜΟΔ'!$AO$2,'ΔΕΙΚΤΕΣ ΕΤΑΙΡΕΙΑΣ-ΚΛΑΔΟΥ ΜΟΔ'!$Q$2,'ΔΕΙΚΤΕΣ ΕΤΑΙΡΕΙΑΣ-ΚΛΑΔΟΥ ΜΟΔ'!$K$2,'ΔΕΙΚΤΕΣ ΕΤΑΙΡΕΙΑΣ-ΚΛΑΔΟΥ ΜΟΔ'!$E$2)</c:f>
              <c:numCache>
                <c:ptCount val="4"/>
                <c:pt idx="0">
                  <c:v>10.051586511473293</c:v>
                </c:pt>
                <c:pt idx="1">
                  <c:v>1.1673312679586172</c:v>
                </c:pt>
                <c:pt idx="2">
                  <c:v>1.430211647856984</c:v>
                </c:pt>
                <c:pt idx="3">
                  <c:v>17.216265621617172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ΜΟΔ'!$AO$3,'ΔΕΙΚΤΕΣ ΕΤΑΙΡΕΙΑΣ-ΚΛΑΔΟΥ ΜΟΔ'!$Q$3,'ΔΕΙΚΤΕΣ ΕΤΑΙΡΕΙΑΣ-ΚΛΑΔΟΥ ΜΟΔ'!$K$3,'ΔΕΙΚΤΕΣ ΕΤΑΙΡΕΙΑΣ-ΚΛΑΔΟΥ ΜΟΔ'!$E$3)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705260"/>
        <c:axId val="43911885"/>
      </c:barChart>
      <c:catAx>
        <c:axId val="34705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3911885"/>
        <c:crosses val="autoZero"/>
        <c:auto val="1"/>
        <c:lblOffset val="100"/>
        <c:noMultiLvlLbl val="0"/>
      </c:catAx>
      <c:valAx>
        <c:axId val="4391188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4705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ΚΛΑΔΟΥ'!$C$5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ΜΟΔ'!$AP$2,'ΔΕΙΚΤΕΣ ΕΤΑΙΡΕΙΑΣ-ΚΛΑΔΟΥ ΜΟΔ'!$R$2,'ΔΕΙΚΤΕΣ ΕΤΑΙΡΕΙΑΣ-ΚΛΑΔΟΥ ΜΟΔ'!$L$2,'ΔΕΙΚΤΕΣ ΕΤΑΙΡΕΙΑΣ-ΚΛΑΔΟΥ ΜΟΔ'!$F$2)</c:f>
              <c:numCache>
                <c:ptCount val="4"/>
                <c:pt idx="0">
                  <c:v>10.069984435197561</c:v>
                </c:pt>
                <c:pt idx="1">
                  <c:v>1.2633704858643309</c:v>
                </c:pt>
                <c:pt idx="2">
                  <c:v>2.5571785064732913</c:v>
                </c:pt>
                <c:pt idx="3">
                  <c:v>19.240667304231774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ΜΟΔ'!$AP$3,'ΔΕΙΚΤΕΣ ΕΤΑΙΡΕΙΑΣ-ΚΛΑΔΟΥ ΜΟΔ'!$R$3,'ΔΕΙΚΤΕΣ ΕΤΑΙΡΕΙΑΣ-ΚΛΑΔΟΥ ΜΟΔ'!$L$3,'ΔΕΙΚΤΕΣ ΕΤΑΙΡΕΙΑΣ-ΚΛΑΔΟΥ ΜΟΔ'!$F$3)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62646"/>
        <c:axId val="92903"/>
      </c:barChart>
      <c:catAx>
        <c:axId val="5966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92903"/>
        <c:crosses val="autoZero"/>
        <c:auto val="1"/>
        <c:lblOffset val="100"/>
        <c:noMultiLvlLbl val="0"/>
      </c:catAx>
      <c:valAx>
        <c:axId val="9290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966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ΚΛΑΔΟΥ'!$C$6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275"/>
          <c:w val="0.98075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ΜΟΔ'!$AQ$2,'ΔΕΙΚΤΕΣ ΕΤΑΙΡΕΙΑΣ-ΚΛΑΔΟΥ ΜΟΔ'!$S$2,'ΔΕΙΚΤΕΣ ΕΤΑΙΡΕΙΑΣ-ΚΛΑΔΟΥ ΜΟΔ'!$M$2,'ΔΕΙΚΤΕΣ ΕΤΑΙΡΕΙΑΣ-ΚΛΑΔΟΥ ΜΟΔ'!$G$2)</c:f>
              <c:numCache>
                <c:ptCount val="4"/>
                <c:pt idx="0">
                  <c:v>6.517915556676833</c:v>
                </c:pt>
                <c:pt idx="1">
                  <c:v>-8.842478213685956</c:v>
                </c:pt>
                <c:pt idx="2">
                  <c:v>-8.767823291609062</c:v>
                </c:pt>
                <c:pt idx="3">
                  <c:v>8.343346863312695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ΜΟΔ'!$AR$1,'ΔΕΙΚΤΕΣ ΕΤΑΙΡΕΙΑΣ-ΚΛΑΔΟΥ ΜΟΔ'!$T$1,'ΔΕΙΚΤΕΣ ΕΤΑΙΡΕΙΑΣ-ΚΛΑΔΟΥ ΜΟΔ'!$N$1,'ΔΕΙΚΤΕΣ ΕΤΑΙΡΕΙΑΣ-ΚΛΑΔΟΥ ΜΟΔ'!$H$1)</c:f>
              <c:strCache>
                <c:ptCount val="4"/>
                <c:pt idx="0">
                  <c:v>Περιθώριο EBITDA (%)</c:v>
                </c:pt>
                <c:pt idx="1">
                  <c:v>Περιθώριο καθαρού κέρδους (%)</c:v>
                </c:pt>
                <c:pt idx="2">
                  <c:v>Περιθώριο λειτουργικού κέρδους (%)</c:v>
                </c:pt>
                <c:pt idx="3">
                  <c:v>Περιθώριο μικτού κέρδους (%)</c:v>
                </c:pt>
              </c:strCache>
            </c:strRef>
          </c:cat>
          <c:val>
            <c:numRef>
              <c:f>('ΔΕΙΚΤΕΣ ΕΤΑΙΡΕΙΑΣ-ΚΛΑΔΟΥ ΜΟΔ'!$AQ$3,'ΔΕΙΚΤΕΣ ΕΤΑΙΡΕΙΑΣ-ΚΛΑΔΟΥ ΜΟΔ'!$S$3,'ΔΕΙΚΤΕΣ ΕΤΑΙΡΕΙΑΣ-ΚΛΑΔΟΥ ΜΟΔ'!$M$3,'ΔΕΙΚΤΕΣ ΕΤΑΙΡΕΙΑΣ-ΚΛΑΔΟΥ ΜΟΔ'!$G$3)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36128"/>
        <c:axId val="7525153"/>
      </c:barChart>
      <c:catAx>
        <c:axId val="836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836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ΔΕΙΚΤΕΣ ΑΠΟΔΟΤΙΚΟΤΗΤΑΣ
Μέσοι όροι 5 ετών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825"/>
          <c:w val="0.98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ΜΟΔ'!$AF$2,'ΔΕΙΚΤΕΣ ΕΤΑΙΡΕΙΑΣ-ΚΛΑΔΟΥ ΜΟΔ'!$Z$2)</c:f>
              <c:numCache>
                <c:ptCount val="2"/>
                <c:pt idx="0">
                  <c:v>3.3236588887134877</c:v>
                </c:pt>
                <c:pt idx="1">
                  <c:v>11.049884214508882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ΜΟΔ'!$AF$3,'ΔΕΙΚΤΕΣ ΕΤΑΙΡΕΙΑΣ-ΚΛΑΔΟΥ ΜΟΔ'!$Z$3)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17514"/>
        <c:axId val="5557627"/>
      </c:barChart>
      <c:catAx>
        <c:axId val="61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2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ΚΛΑΔΟΥ'!$C$2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8"/>
          <c:y val="0.0955"/>
          <c:w val="0.9802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ΜΟΔ'!$AA$2,'ΔΕΙΚΤΕΣ ΕΤΑΙΡΕΙΑΣ-ΚΛΑΔΟΥ ΜΟΔ'!$U$2)</c:f>
              <c:numCache>
                <c:ptCount val="2"/>
                <c:pt idx="0">
                  <c:v>6.973944405110004</c:v>
                </c:pt>
                <c:pt idx="1">
                  <c:v>20.625237985531943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ΜΟΔ'!$AA$3,'ΔΕΙΚΤΕΣ ΕΤΑΙΡΕΙΑΣ-ΚΛΑΔΟΥ ΜΟΔ'!$U$3)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018644"/>
        <c:axId val="47514613"/>
      </c:barChart>
      <c:catAx>
        <c:axId val="50018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0018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'ΔΕΙΚΤΕΣ ΚΛΑΔΟΥ'!$C$3</c:f>
        </c:strRef>
      </c:tx>
      <c:layout>
        <c:manualLayout>
          <c:xMode val="factor"/>
          <c:yMode val="factor"/>
          <c:x val="0.0015"/>
          <c:y val="0.03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0975"/>
          <c:y val="0.0955"/>
          <c:w val="0.980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'ΔΕΙΚΤΕΣ ΕΤΑΙΡΕΙΑΣ-ΚΛΑΔΟΥ ΜΟΔ'!$B$2</c:f>
              <c:strCache>
                <c:ptCount val="1"/>
                <c:pt idx="0">
                  <c:v>Σύνολο 43 Εταιρειών Δείγματος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ΜΟΔ'!$AB$2,'ΔΕΙΚΤΕΣ ΕΤΑΙΡΕΙΑΣ-ΚΛΑΔΟΥ ΜΟΔ'!$V$2)</c:f>
              <c:numCache>
                <c:ptCount val="2"/>
                <c:pt idx="0">
                  <c:v>3.9682257209011116</c:v>
                </c:pt>
                <c:pt idx="1">
                  <c:v>19.79473723487798</c:v>
                </c:pt>
              </c:numCache>
            </c:numRef>
          </c:val>
        </c:ser>
        <c:ser>
          <c:idx val="1"/>
          <c:order val="1"/>
          <c:tx>
            <c:strRef>
              <c:f>'ΔΕΙΚΤΕΣ ΕΤΑΙΡΕΙΑΣ-ΚΛΑΔΟΥ ΜΟΔ'!$B$3</c:f>
              <c:strCache>
                <c:ptCount val="1"/>
                <c:pt idx="0">
                  <c:v>Εταιρεία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('ΔΕΙΚΤΕΣ ΕΤΑΙΡΕΙΑΣ-ΚΛΑΔΟΥ ΜΟΔ'!$AF$1,'ΔΕΙΚΤΕΣ ΕΤΑΙΡΕΙΑΣ-ΚΛΑΔΟΥ ΜΟΔ'!$Z$1)</c:f>
              <c:strCache>
                <c:ptCount val="2"/>
                <c:pt idx="0">
                  <c:v>Αποδοτικότητα Απασχολούμενων κεφαλαίων (%)</c:v>
                </c:pt>
                <c:pt idx="1">
                  <c:v>Αποδοτικότητα ιδίων κεφαλαίων (%)</c:v>
                </c:pt>
              </c:strCache>
            </c:strRef>
          </c:cat>
          <c:val>
            <c:numRef>
              <c:f>('ΔΕΙΚΤΕΣ ΕΤΑΙΡΕΙΑΣ-ΚΛΑΔΟΥ ΜΟΔ'!$AB$3,'ΔΕΙΚΤΕΣ ΕΤΑΙΡΕΙΑΣ-ΚΛΑΔΟΥ ΜΟΔ'!$V$3)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978334"/>
        <c:axId val="23478415"/>
      </c:barChart>
      <c:catAx>
        <c:axId val="24978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3478415"/>
        <c:crosses val="autoZero"/>
        <c:auto val="1"/>
        <c:lblOffset val="100"/>
        <c:noMultiLvlLbl val="0"/>
      </c:catAx>
      <c:valAx>
        <c:axId val="2347841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4978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4425"/>
          <c:w val="0.43375"/>
          <c:h val="0.03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35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37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9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41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42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43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44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45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66675</xdr:rowOff>
    </xdr:from>
    <xdr:to>
      <xdr:col>6</xdr:col>
      <xdr:colOff>666750</xdr:colOff>
      <xdr:row>8</xdr:row>
      <xdr:rowOff>152400</xdr:rowOff>
    </xdr:to>
    <xdr:sp>
      <xdr:nvSpPr>
        <xdr:cNvPr id="1" name="TextBox 47"/>
        <xdr:cNvSpPr txBox="1">
          <a:spLocks noChangeArrowheads="1"/>
        </xdr:cNvSpPr>
      </xdr:nvSpPr>
      <xdr:spPr>
        <a:xfrm>
          <a:off x="1228725" y="1038225"/>
          <a:ext cx="39243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Δείκτες κερδοφορίας</a:t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6</xdr:col>
      <xdr:colOff>676275</xdr:colOff>
      <xdr:row>16</xdr:row>
      <xdr:rowOff>142875</xdr:rowOff>
    </xdr:to>
    <xdr:sp>
      <xdr:nvSpPr>
        <xdr:cNvPr id="2" name="TextBox 48"/>
        <xdr:cNvSpPr txBox="1">
          <a:spLocks noChangeArrowheads="1"/>
        </xdr:cNvSpPr>
      </xdr:nvSpPr>
      <xdr:spPr>
        <a:xfrm>
          <a:off x="1228725" y="1695450"/>
          <a:ext cx="39338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Περιθώριο μικτού κέρδους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Μικτό κέρδος/πωλήσεις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Πωλήσεις=0 ή  Πωλήσεις=μικτό κέρδος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&lt;=99</a:t>
          </a:r>
        </a:p>
      </xdr:txBody>
    </xdr:sp>
    <xdr:clientData/>
  </xdr:twoCellAnchor>
  <xdr:twoCellAnchor>
    <xdr:from>
      <xdr:col>1</xdr:col>
      <xdr:colOff>161925</xdr:colOff>
      <xdr:row>19</xdr:row>
      <xdr:rowOff>38100</xdr:rowOff>
    </xdr:from>
    <xdr:to>
      <xdr:col>7</xdr:col>
      <xdr:colOff>0</xdr:colOff>
      <xdr:row>24</xdr:row>
      <xdr:rowOff>57150</xdr:rowOff>
    </xdr:to>
    <xdr:sp>
      <xdr:nvSpPr>
        <xdr:cNvPr id="3" name="TextBox 49"/>
        <xdr:cNvSpPr txBox="1">
          <a:spLocks noChangeArrowheads="1"/>
        </xdr:cNvSpPr>
      </xdr:nvSpPr>
      <xdr:spPr>
        <a:xfrm>
          <a:off x="1219200" y="3114675"/>
          <a:ext cx="3952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Περιθώριο λειτουργικού κέρδους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Λειτουργικό περιθώριο/πωλήσεις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&lt;=500</a:t>
          </a:r>
        </a:p>
      </xdr:txBody>
    </xdr:sp>
    <xdr:clientData/>
  </xdr:twoCellAnchor>
  <xdr:twoCellAnchor>
    <xdr:from>
      <xdr:col>1</xdr:col>
      <xdr:colOff>200025</xdr:colOff>
      <xdr:row>27</xdr:row>
      <xdr:rowOff>0</xdr:rowOff>
    </xdr:from>
    <xdr:to>
      <xdr:col>7</xdr:col>
      <xdr:colOff>9525</xdr:colOff>
      <xdr:row>32</xdr:row>
      <xdr:rowOff>38100</xdr:rowOff>
    </xdr:to>
    <xdr:sp>
      <xdr:nvSpPr>
        <xdr:cNvPr id="4" name="TextBox 50"/>
        <xdr:cNvSpPr txBox="1">
          <a:spLocks noChangeArrowheads="1"/>
        </xdr:cNvSpPr>
      </xdr:nvSpPr>
      <xdr:spPr>
        <a:xfrm>
          <a:off x="1257300" y="4371975"/>
          <a:ext cx="39243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Περιθώριο καθαρού κέρδους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Κέρδος προ φόρου/πωλήσεις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&lt;=500</a:t>
          </a:r>
        </a:p>
      </xdr:txBody>
    </xdr:sp>
    <xdr:clientData/>
  </xdr:twoCellAnchor>
  <xdr:twoCellAnchor>
    <xdr:from>
      <xdr:col>1</xdr:col>
      <xdr:colOff>209550</xdr:colOff>
      <xdr:row>35</xdr:row>
      <xdr:rowOff>28575</xdr:rowOff>
    </xdr:from>
    <xdr:to>
      <xdr:col>7</xdr:col>
      <xdr:colOff>9525</xdr:colOff>
      <xdr:row>42</xdr:row>
      <xdr:rowOff>76200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1266825" y="5695950"/>
          <a:ext cx="39147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Περιθώριο EBITDA 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 (Λειτουργικό περιθώριο+χρηματοοικονομικές δαπάνες+κοστολογηθείσες αποσβέσεις χρήσεως) /πωλήσεις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&lt;=500</a:t>
          </a:r>
        </a:p>
      </xdr:txBody>
    </xdr:sp>
    <xdr:clientData/>
  </xdr:twoCellAnchor>
  <xdr:twoCellAnchor>
    <xdr:from>
      <xdr:col>1</xdr:col>
      <xdr:colOff>228600</xdr:colOff>
      <xdr:row>45</xdr:row>
      <xdr:rowOff>0</xdr:rowOff>
    </xdr:from>
    <xdr:to>
      <xdr:col>7</xdr:col>
      <xdr:colOff>28575</xdr:colOff>
      <xdr:row>46</xdr:row>
      <xdr:rowOff>152400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1285875" y="7286625"/>
          <a:ext cx="3914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Δείκτες αποδοτικότητας</a:t>
          </a:r>
        </a:p>
      </xdr:txBody>
    </xdr:sp>
    <xdr:clientData/>
  </xdr:twoCellAnchor>
  <xdr:twoCellAnchor>
    <xdr:from>
      <xdr:col>1</xdr:col>
      <xdr:colOff>228600</xdr:colOff>
      <xdr:row>48</xdr:row>
      <xdr:rowOff>133350</xdr:rowOff>
    </xdr:from>
    <xdr:to>
      <xdr:col>7</xdr:col>
      <xdr:colOff>9525</xdr:colOff>
      <xdr:row>54</xdr:row>
      <xdr:rowOff>76200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1285875" y="7905750"/>
          <a:ext cx="3895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Αποδοτικότητα ιδίων κεφαλαίων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Κέρδος προ φόρου/ίδια κεφάλαια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Ίδια κεφάλαια&lt;=0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&lt;=500</a:t>
          </a:r>
        </a:p>
      </xdr:txBody>
    </xdr:sp>
    <xdr:clientData/>
  </xdr:twoCellAnchor>
  <xdr:twoCellAnchor>
    <xdr:from>
      <xdr:col>1</xdr:col>
      <xdr:colOff>200025</xdr:colOff>
      <xdr:row>57</xdr:row>
      <xdr:rowOff>47625</xdr:rowOff>
    </xdr:from>
    <xdr:to>
      <xdr:col>7</xdr:col>
      <xdr:colOff>28575</xdr:colOff>
      <xdr:row>62</xdr:row>
      <xdr:rowOff>76200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1257300" y="9277350"/>
          <a:ext cx="39433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Αποδοτικότητα απασχολούμενων κεφαλαίων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Κέρδος προ φόρου/παθητικό 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Παθητικό=0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&gt;=-500, &lt;=500</a:t>
          </a:r>
        </a:p>
      </xdr:txBody>
    </xdr:sp>
    <xdr:clientData/>
  </xdr:twoCellAnchor>
  <xdr:twoCellAnchor>
    <xdr:from>
      <xdr:col>1</xdr:col>
      <xdr:colOff>228600</xdr:colOff>
      <xdr:row>64</xdr:row>
      <xdr:rowOff>133350</xdr:rowOff>
    </xdr:from>
    <xdr:to>
      <xdr:col>7</xdr:col>
      <xdr:colOff>38100</xdr:colOff>
      <xdr:row>66</xdr:row>
      <xdr:rowOff>123825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1285875" y="10496550"/>
          <a:ext cx="3924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Δείκτες ρευστότητας</a:t>
          </a:r>
        </a:p>
      </xdr:txBody>
    </xdr:sp>
    <xdr:clientData/>
  </xdr:twoCellAnchor>
  <xdr:twoCellAnchor>
    <xdr:from>
      <xdr:col>1</xdr:col>
      <xdr:colOff>200025</xdr:colOff>
      <xdr:row>69</xdr:row>
      <xdr:rowOff>66675</xdr:rowOff>
    </xdr:from>
    <xdr:to>
      <xdr:col>7</xdr:col>
      <xdr:colOff>47625</xdr:colOff>
      <xdr:row>77</xdr:row>
      <xdr:rowOff>152400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1257300" y="11239500"/>
          <a:ext cx="39624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Γενική ρευστότητα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Κυκλοφορούν ενεργητικό /βραχυπρόθεσμες υποχρεώσεις
Κυκλοφορούν ενεργητικό= (αποθέματα + απαιτήσεις + ταμείο,τράπεζες)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Βραχυπρόθεσμες υποχρεώσεις=0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&gt;=0, &lt;=50</a:t>
          </a:r>
        </a:p>
      </xdr:txBody>
    </xdr:sp>
    <xdr:clientData/>
  </xdr:twoCellAnchor>
  <xdr:twoCellAnchor>
    <xdr:from>
      <xdr:col>1</xdr:col>
      <xdr:colOff>200025</xdr:colOff>
      <xdr:row>80</xdr:row>
      <xdr:rowOff>47625</xdr:rowOff>
    </xdr:from>
    <xdr:to>
      <xdr:col>7</xdr:col>
      <xdr:colOff>47625</xdr:colOff>
      <xdr:row>86</xdr:row>
      <xdr:rowOff>85725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1257300" y="13001625"/>
          <a:ext cx="3962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Ειδική ρευστότητα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(Απαιτήσεις + ταμείο,τράπεζες) /βραχυπρόθεσμες υποχρεώσεις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Βραχυπρόθεσμες υποχρεώσεις=0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&gt;=0, &lt;=30</a:t>
          </a:r>
        </a:p>
      </xdr:txBody>
    </xdr:sp>
    <xdr:clientData/>
  </xdr:twoCellAnchor>
  <xdr:twoCellAnchor>
    <xdr:from>
      <xdr:col>1</xdr:col>
      <xdr:colOff>200025</xdr:colOff>
      <xdr:row>88</xdr:row>
      <xdr:rowOff>47625</xdr:rowOff>
    </xdr:from>
    <xdr:to>
      <xdr:col>7</xdr:col>
      <xdr:colOff>47625</xdr:colOff>
      <xdr:row>94</xdr:row>
      <xdr:rowOff>57150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1257300" y="14297025"/>
          <a:ext cx="39624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Ταμειακή ρευστότητα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(Χρεώγραφα + ταμείο,τράπεζες) /βραχυπρόθεσμες υποχρεώσεις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Βραχυπρόθεσμες υποχρεώσεις=0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&gt;=0, &lt;=15</a:t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7</xdr:col>
      <xdr:colOff>76200</xdr:colOff>
      <xdr:row>103</xdr:row>
      <xdr:rowOff>133350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1285875" y="15640050"/>
          <a:ext cx="39624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Κεφάλαιο κίνησης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Κυκλοφορούν ενεργητικό - βραχυπρόθεσμες υποχρεώσεις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Κυκλοφορούν ενεργητικό - βραχυπρόθεσμες υποχρεώσεις=0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Δεν υπάρχουν όρια</a:t>
          </a:r>
        </a:p>
      </xdr:txBody>
    </xdr:sp>
    <xdr:clientData/>
  </xdr:twoCellAnchor>
  <xdr:twoCellAnchor>
    <xdr:from>
      <xdr:col>1</xdr:col>
      <xdr:colOff>247650</xdr:colOff>
      <xdr:row>106</xdr:row>
      <xdr:rowOff>152400</xdr:rowOff>
    </xdr:from>
    <xdr:to>
      <xdr:col>7</xdr:col>
      <xdr:colOff>76200</xdr:colOff>
      <xdr:row>108</xdr:row>
      <xdr:rowOff>104775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1304925" y="17316450"/>
          <a:ext cx="3943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Δείκτες χρηματοοικονομικής διάρθρωσης</a:t>
          </a:r>
        </a:p>
      </xdr:txBody>
    </xdr:sp>
    <xdr:clientData/>
  </xdr:twoCellAnchor>
  <xdr:twoCellAnchor>
    <xdr:from>
      <xdr:col>1</xdr:col>
      <xdr:colOff>228600</xdr:colOff>
      <xdr:row>111</xdr:row>
      <xdr:rowOff>85725</xdr:rowOff>
    </xdr:from>
    <xdr:to>
      <xdr:col>7</xdr:col>
      <xdr:colOff>76200</xdr:colOff>
      <xdr:row>117</xdr:row>
      <xdr:rowOff>19050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1285875" y="18059400"/>
          <a:ext cx="39624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Σχέση ξένων προς ίδια κεφάλαια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Σύνολο υποχρεώσεων/ίδια κεφάλαια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ίδια κεφάλαια&lt;=0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&lt;=100</a:t>
          </a:r>
        </a:p>
      </xdr:txBody>
    </xdr:sp>
    <xdr:clientData/>
  </xdr:twoCellAnchor>
  <xdr:twoCellAnchor>
    <xdr:from>
      <xdr:col>1</xdr:col>
      <xdr:colOff>228600</xdr:colOff>
      <xdr:row>119</xdr:row>
      <xdr:rowOff>85725</xdr:rowOff>
    </xdr:from>
    <xdr:to>
      <xdr:col>7</xdr:col>
      <xdr:colOff>76200</xdr:colOff>
      <xdr:row>126</xdr:row>
      <xdr:rowOff>152400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1285875" y="19354800"/>
          <a:ext cx="39624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Κάλυψη χρηματοοικονομικών δαπανών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(Κέρδος προ φόρου+χρηματοοικονομικές δαπάνες) / χρηματοοικονομικές δαπάνες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Χρηματοοικονομικές δαπάνες=0 ή
Κέρδος προ φόρου+χρηματοοικονομικές δαπάνες&lt;=0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&lt;=1000</a:t>
          </a:r>
        </a:p>
      </xdr:txBody>
    </xdr:sp>
    <xdr:clientData/>
  </xdr:twoCellAnchor>
  <xdr:twoCellAnchor>
    <xdr:from>
      <xdr:col>1</xdr:col>
      <xdr:colOff>228600</xdr:colOff>
      <xdr:row>129</xdr:row>
      <xdr:rowOff>85725</xdr:rowOff>
    </xdr:from>
    <xdr:to>
      <xdr:col>7</xdr:col>
      <xdr:colOff>66675</xdr:colOff>
      <xdr:row>136</xdr:row>
      <xdr:rowOff>123825</xdr:rowOff>
    </xdr:to>
    <xdr:sp>
      <xdr:nvSpPr>
        <xdr:cNvPr id="17" name="TextBox 64"/>
        <xdr:cNvSpPr txBox="1">
          <a:spLocks noChangeArrowheads="1"/>
        </xdr:cNvSpPr>
      </xdr:nvSpPr>
      <xdr:spPr>
        <a:xfrm>
          <a:off x="1285875" y="20974050"/>
          <a:ext cx="39528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Βραχυπρόθεσμος τραπεζικός δανεισμός προς ίδια κεφάλαια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Τράπεζες &amp; δόσεις μακροπρόθεσμων δανείων/ίδια κεφάλαια*100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ίδια κεφάλαια&lt;=0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&lt;=500</a:t>
          </a:r>
        </a:p>
      </xdr:txBody>
    </xdr:sp>
    <xdr:clientData/>
  </xdr:twoCellAnchor>
  <xdr:twoCellAnchor>
    <xdr:from>
      <xdr:col>1</xdr:col>
      <xdr:colOff>228600</xdr:colOff>
      <xdr:row>139</xdr:row>
      <xdr:rowOff>9525</xdr:rowOff>
    </xdr:from>
    <xdr:to>
      <xdr:col>7</xdr:col>
      <xdr:colOff>47625</xdr:colOff>
      <xdr:row>140</xdr:row>
      <xdr:rowOff>123825</xdr:rowOff>
    </xdr:to>
    <xdr:sp>
      <xdr:nvSpPr>
        <xdr:cNvPr id="18" name="TextBox 65"/>
        <xdr:cNvSpPr txBox="1">
          <a:spLocks noChangeArrowheads="1"/>
        </xdr:cNvSpPr>
      </xdr:nvSpPr>
      <xdr:spPr>
        <a:xfrm>
          <a:off x="1285875" y="22517100"/>
          <a:ext cx="3933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Δείκτες δραστηριότητας</a:t>
          </a:r>
        </a:p>
      </xdr:txBody>
    </xdr:sp>
    <xdr:clientData/>
  </xdr:twoCellAnchor>
  <xdr:twoCellAnchor>
    <xdr:from>
      <xdr:col>1</xdr:col>
      <xdr:colOff>190500</xdr:colOff>
      <xdr:row>142</xdr:row>
      <xdr:rowOff>123825</xdr:rowOff>
    </xdr:from>
    <xdr:to>
      <xdr:col>7</xdr:col>
      <xdr:colOff>38100</xdr:colOff>
      <xdr:row>148</xdr:row>
      <xdr:rowOff>142875</xdr:rowOff>
    </xdr:to>
    <xdr:sp>
      <xdr:nvSpPr>
        <xdr:cNvPr id="19" name="TextBox 66"/>
        <xdr:cNvSpPr txBox="1">
          <a:spLocks noChangeArrowheads="1"/>
        </xdr:cNvSpPr>
      </xdr:nvSpPr>
      <xdr:spPr>
        <a:xfrm>
          <a:off x="1247775" y="23117175"/>
          <a:ext cx="3962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Μέσος όρος προθεσμίας είσπραξης απαιτήσεων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Απαιτήσεις πελατών γραμμάτια εισπρακτέα*365/ πωλήσεις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&lt;=720</a:t>
          </a:r>
        </a:p>
      </xdr:txBody>
    </xdr:sp>
    <xdr:clientData/>
  </xdr:twoCellAnchor>
  <xdr:twoCellAnchor>
    <xdr:from>
      <xdr:col>1</xdr:col>
      <xdr:colOff>190500</xdr:colOff>
      <xdr:row>151</xdr:row>
      <xdr:rowOff>104775</xdr:rowOff>
    </xdr:from>
    <xdr:to>
      <xdr:col>7</xdr:col>
      <xdr:colOff>38100</xdr:colOff>
      <xdr:row>157</xdr:row>
      <xdr:rowOff>114300</xdr:rowOff>
    </xdr:to>
    <xdr:sp>
      <xdr:nvSpPr>
        <xdr:cNvPr id="20" name="TextBox 67"/>
        <xdr:cNvSpPr txBox="1">
          <a:spLocks noChangeArrowheads="1"/>
        </xdr:cNvSpPr>
      </xdr:nvSpPr>
      <xdr:spPr>
        <a:xfrm>
          <a:off x="1247775" y="24555450"/>
          <a:ext cx="39624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Μέσος όρος προθεσμίας εξώφλησης προμηθευτών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Γραμμάτια πληρωτέα, προμηθευτές πιστωτές*365/ κόστος πωληθέντων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Κόστος πωληθέντων=0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&lt;=720</a:t>
          </a:r>
        </a:p>
      </xdr:txBody>
    </xdr:sp>
    <xdr:clientData/>
  </xdr:twoCellAnchor>
  <xdr:twoCellAnchor>
    <xdr:from>
      <xdr:col>1</xdr:col>
      <xdr:colOff>200025</xdr:colOff>
      <xdr:row>159</xdr:row>
      <xdr:rowOff>66675</xdr:rowOff>
    </xdr:from>
    <xdr:to>
      <xdr:col>7</xdr:col>
      <xdr:colOff>47625</xdr:colOff>
      <xdr:row>164</xdr:row>
      <xdr:rowOff>123825</xdr:rowOff>
    </xdr:to>
    <xdr:sp>
      <xdr:nvSpPr>
        <xdr:cNvPr id="21" name="TextBox 68"/>
        <xdr:cNvSpPr txBox="1">
          <a:spLocks noChangeArrowheads="1"/>
        </xdr:cNvSpPr>
      </xdr:nvSpPr>
      <xdr:spPr>
        <a:xfrm>
          <a:off x="1257300" y="25812750"/>
          <a:ext cx="3962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Κυκλοφοριακή ταχύτητα αποθεμάτων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Αποθέματα*365/ κόστος πωληθέντων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Κόστος πωληθέντων=0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&lt;=720</a:t>
          </a:r>
        </a:p>
      </xdr:txBody>
    </xdr:sp>
    <xdr:clientData/>
  </xdr:twoCellAnchor>
  <xdr:twoCellAnchor>
    <xdr:from>
      <xdr:col>1</xdr:col>
      <xdr:colOff>200025</xdr:colOff>
      <xdr:row>167</xdr:row>
      <xdr:rowOff>66675</xdr:rowOff>
    </xdr:from>
    <xdr:to>
      <xdr:col>7</xdr:col>
      <xdr:colOff>47625</xdr:colOff>
      <xdr:row>172</xdr:row>
      <xdr:rowOff>85725</xdr:rowOff>
    </xdr:to>
    <xdr:sp>
      <xdr:nvSpPr>
        <xdr:cNvPr id="22" name="TextBox 69"/>
        <xdr:cNvSpPr txBox="1">
          <a:spLocks noChangeArrowheads="1"/>
        </xdr:cNvSpPr>
      </xdr:nvSpPr>
      <xdr:spPr>
        <a:xfrm>
          <a:off x="1257300" y="27108150"/>
          <a:ext cx="39624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Κυκλοφοριακή ταχύτητα απασχολούμενων κεφαλαίων
Τύπος: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Πωλήσεις/παθητικό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Δέν υπολογίζεται όταν: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Παθητικό=0 ή πωλήσεις=0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Όρια τιμών: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&gt;0, &lt;=100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0.3745</cdr:x>
      <cdr:y>0.0215</cdr:y>
    </cdr:from>
    <cdr:to>
      <cdr:x>0.63575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76625" y="114300"/>
          <a:ext cx="2428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ΚΕΡΔΟΦΟΡΙΑΣ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0.02125</cdr:y>
    </cdr:from>
    <cdr:to>
      <cdr:x>0.6675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19475" y="114300"/>
          <a:ext cx="2781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ΑΠΟΔΟΤΙΚΟΤΗΤΑΣ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0.02125</cdr:y>
    </cdr:from>
    <cdr:to>
      <cdr:x>0.66975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0" y="114300"/>
          <a:ext cx="2790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ΑΠΟΔΟΤΙΚΟΤΗΤΑΣ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0.02125</cdr:y>
    </cdr:from>
    <cdr:to>
      <cdr:x>0.667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19475" y="114300"/>
          <a:ext cx="277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ΑΠΟΔΟΤΙΚΟΤΗΤΑΣ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0.02125</cdr:y>
    </cdr:from>
    <cdr:to>
      <cdr:x>0.66675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19475" y="114300"/>
          <a:ext cx="277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ΑΠΟΔΟΤΙΚΟΤΗΤΑΣ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0.02125</cdr:y>
    </cdr:from>
    <cdr:to>
      <cdr:x>0.66975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0" y="114300"/>
          <a:ext cx="2790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ΑΠΟΔΟΤΙΚΟΤΗΤΑΣ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0.01575</cdr:y>
    </cdr:from>
    <cdr:to>
      <cdr:x>0.61625</cdr:x>
      <cdr:y>0.04775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62350" y="857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ΡΕΥΣΤΟΤΗΤΑΣ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0.01575</cdr:y>
    </cdr:from>
    <cdr:to>
      <cdr:x>0.6165</cdr:x>
      <cdr:y>0.04775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62350" y="857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ΡΕΥΣΤΟΤΗΤΑΣ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0.01575</cdr:y>
    </cdr:from>
    <cdr:to>
      <cdr:x>0.61625</cdr:x>
      <cdr:y>0.04775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62350" y="857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ΡΕΥΣΤΟΤΗΤΑΣ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</cdr:x>
      <cdr:y>0.02125</cdr:y>
    </cdr:from>
    <cdr:to>
      <cdr:x>0.6375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76625" y="114300"/>
          <a:ext cx="2438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ΚΕΡΔΟΦΟΡΙΑΣ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0.01575</cdr:y>
    </cdr:from>
    <cdr:to>
      <cdr:x>0.61625</cdr:x>
      <cdr:y>0.04775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62350" y="857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ΡΕΥΣΤΟΤΗΤΑΣ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0.01575</cdr:y>
    </cdr:from>
    <cdr:to>
      <cdr:x>0.61625</cdr:x>
      <cdr:y>0.04775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62350" y="857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ΡΕΥΣΤΟΤΗΤΑΣ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0.02125</cdr:y>
    </cdr:from>
    <cdr:to>
      <cdr:x>0.6085</cdr:x>
      <cdr:y>0.069</cdr:y>
    </cdr:to>
    <cdr:sp>
      <cdr:nvSpPr>
        <cdr:cNvPr id="1" name="TextBox 2"/>
        <cdr:cNvSpPr txBox="1">
          <a:spLocks noChangeArrowheads="1"/>
        </cdr:cNvSpPr>
      </cdr:nvSpPr>
      <cdr:spPr>
        <a:xfrm>
          <a:off x="3695700" y="114300"/>
          <a:ext cx="1952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ΚΕΦΑΛΑΙΟ ΚΙΝΗΣΗΣ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0.02125</cdr:y>
    </cdr:from>
    <cdr:to>
      <cdr:x>0.6085</cdr:x>
      <cdr:y>0.069</cdr:y>
    </cdr:to>
    <cdr:sp>
      <cdr:nvSpPr>
        <cdr:cNvPr id="1" name="TextBox 2"/>
        <cdr:cNvSpPr txBox="1">
          <a:spLocks noChangeArrowheads="1"/>
        </cdr:cNvSpPr>
      </cdr:nvSpPr>
      <cdr:spPr>
        <a:xfrm>
          <a:off x="3695700" y="114300"/>
          <a:ext cx="1952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ΚΕΦΑΛΑΙΟ ΚΙΝΗΣΗΣ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0.02125</cdr:y>
    </cdr:from>
    <cdr:to>
      <cdr:x>0.604</cdr:x>
      <cdr:y>0.069</cdr:y>
    </cdr:to>
    <cdr:sp>
      <cdr:nvSpPr>
        <cdr:cNvPr id="1" name="TextBox 2"/>
        <cdr:cNvSpPr txBox="1">
          <a:spLocks noChangeArrowheads="1"/>
        </cdr:cNvSpPr>
      </cdr:nvSpPr>
      <cdr:spPr>
        <a:xfrm>
          <a:off x="3676650" y="114300"/>
          <a:ext cx="1933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ΚΕΦΑΛΑΙΟ ΚΙΝΗΣΗΣ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0.02125</cdr:y>
    </cdr:from>
    <cdr:to>
      <cdr:x>0.6085</cdr:x>
      <cdr:y>0.069</cdr:y>
    </cdr:to>
    <cdr:sp>
      <cdr:nvSpPr>
        <cdr:cNvPr id="1" name="TextBox 2"/>
        <cdr:cNvSpPr txBox="1">
          <a:spLocks noChangeArrowheads="1"/>
        </cdr:cNvSpPr>
      </cdr:nvSpPr>
      <cdr:spPr>
        <a:xfrm>
          <a:off x="3695700" y="114300"/>
          <a:ext cx="1952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ΚΕΦΑΛΑΙΟ ΚΙΝΗΣΗΣ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0.02125</cdr:y>
    </cdr:from>
    <cdr:to>
      <cdr:x>0.6085</cdr:x>
      <cdr:y>0.069</cdr:y>
    </cdr:to>
    <cdr:sp>
      <cdr:nvSpPr>
        <cdr:cNvPr id="1" name="TextBox 2"/>
        <cdr:cNvSpPr txBox="1">
          <a:spLocks noChangeArrowheads="1"/>
        </cdr:cNvSpPr>
      </cdr:nvSpPr>
      <cdr:spPr>
        <a:xfrm>
          <a:off x="3695700" y="114300"/>
          <a:ext cx="1952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ΚΕΦΑΛΑΙΟ ΚΙΝΗΣΗΣ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0.02125</cdr:y>
    </cdr:from>
    <cdr:to>
      <cdr:x>0.74025</cdr:x>
      <cdr:y>0.0635</cdr:y>
    </cdr:to>
    <cdr:sp>
      <cdr:nvSpPr>
        <cdr:cNvPr id="1" name="TextBox 2"/>
        <cdr:cNvSpPr txBox="1">
          <a:spLocks noChangeArrowheads="1"/>
        </cdr:cNvSpPr>
      </cdr:nvSpPr>
      <cdr:spPr>
        <a:xfrm>
          <a:off x="2505075" y="114300"/>
          <a:ext cx="436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ΧΡΗΜΑΤΟΟΙΚΟΝΟΜΙΚΗΣ ΔΙΑΡΘΡΩΣΗΣ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0.02125</cdr:y>
    </cdr:from>
    <cdr:to>
      <cdr:x>0.73725</cdr:x>
      <cdr:y>0.0635</cdr:y>
    </cdr:to>
    <cdr:sp>
      <cdr:nvSpPr>
        <cdr:cNvPr id="1" name="TextBox 2"/>
        <cdr:cNvSpPr txBox="1">
          <a:spLocks noChangeArrowheads="1"/>
        </cdr:cNvSpPr>
      </cdr:nvSpPr>
      <cdr:spPr>
        <a:xfrm>
          <a:off x="2505075" y="114300"/>
          <a:ext cx="433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ΧΡΗΜΑΤΟΟΙΚΟΝΟΜΙΚΗΣ ΔΙΑΡΘΡΩΣΗΣ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</cdr:x>
      <cdr:y>0.02125</cdr:y>
    </cdr:from>
    <cdr:to>
      <cdr:x>0.6375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76625" y="114300"/>
          <a:ext cx="2438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ΚΕΡΔΟΦΟΡΙΑΣ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0.02125</cdr:y>
    </cdr:from>
    <cdr:to>
      <cdr:x>0.73725</cdr:x>
      <cdr:y>0.0635</cdr:y>
    </cdr:to>
    <cdr:sp>
      <cdr:nvSpPr>
        <cdr:cNvPr id="1" name="TextBox 2"/>
        <cdr:cNvSpPr txBox="1">
          <a:spLocks noChangeArrowheads="1"/>
        </cdr:cNvSpPr>
      </cdr:nvSpPr>
      <cdr:spPr>
        <a:xfrm>
          <a:off x="2505075" y="114300"/>
          <a:ext cx="433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ΧΡΗΜΑΤΟΟΙΚΟΝΟΜΙΚΗΣ ΔΙΑΡΘΡΩΣΗΣ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0.0215</cdr:y>
    </cdr:from>
    <cdr:to>
      <cdr:x>0.73725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2505075" y="114300"/>
          <a:ext cx="433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ΧΡΗΜΑΤΟΟΙΚΟΝΟΜΙΚΗΣ ΔΙΑΡΘΡΩΣΗΣ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0.0215</cdr:y>
    </cdr:from>
    <cdr:to>
      <cdr:x>0.74025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2505075" y="114300"/>
          <a:ext cx="436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ΧΡΗΜΑΤΟΟΙΚΟΝΟΜΙΚΗΣ ΔΙΑΡΘΡΩΣΗΣ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0.0105</cdr:y>
    </cdr:from>
    <cdr:to>
      <cdr:x>0.6565</cdr:x>
      <cdr:y>0.05575</cdr:y>
    </cdr:to>
    <cdr:sp>
      <cdr:nvSpPr>
        <cdr:cNvPr id="1" name="TextBox 2"/>
        <cdr:cNvSpPr txBox="1">
          <a:spLocks noChangeArrowheads="1"/>
        </cdr:cNvSpPr>
      </cdr:nvSpPr>
      <cdr:spPr>
        <a:xfrm>
          <a:off x="3324225" y="57150"/>
          <a:ext cx="2771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ΔΡΑΣΤΗΡΙΟΤΗΤΑΣ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0.0105</cdr:y>
    </cdr:from>
    <cdr:to>
      <cdr:x>0.6565</cdr:x>
      <cdr:y>0.05575</cdr:y>
    </cdr:to>
    <cdr:sp>
      <cdr:nvSpPr>
        <cdr:cNvPr id="1" name="TextBox 2"/>
        <cdr:cNvSpPr txBox="1">
          <a:spLocks noChangeArrowheads="1"/>
        </cdr:cNvSpPr>
      </cdr:nvSpPr>
      <cdr:spPr>
        <a:xfrm>
          <a:off x="3314700" y="57150"/>
          <a:ext cx="2771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ΔΡΑΣΤΗΡΙΟΤΗΤΑΣ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0.0105</cdr:y>
    </cdr:from>
    <cdr:to>
      <cdr:x>0.6535</cdr:x>
      <cdr:y>0.05575</cdr:y>
    </cdr:to>
    <cdr:sp>
      <cdr:nvSpPr>
        <cdr:cNvPr id="1" name="TextBox 2"/>
        <cdr:cNvSpPr txBox="1">
          <a:spLocks noChangeArrowheads="1"/>
        </cdr:cNvSpPr>
      </cdr:nvSpPr>
      <cdr:spPr>
        <a:xfrm>
          <a:off x="3305175" y="57150"/>
          <a:ext cx="2752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ΔΡΑΣΤΗΡΙΟΤΗΤΑΣ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0.0105</cdr:y>
    </cdr:from>
    <cdr:to>
      <cdr:x>0.6535</cdr:x>
      <cdr:y>0.05575</cdr:y>
    </cdr:to>
    <cdr:sp>
      <cdr:nvSpPr>
        <cdr:cNvPr id="1" name="TextBox 2"/>
        <cdr:cNvSpPr txBox="1">
          <a:spLocks noChangeArrowheads="1"/>
        </cdr:cNvSpPr>
      </cdr:nvSpPr>
      <cdr:spPr>
        <a:xfrm>
          <a:off x="3305175" y="57150"/>
          <a:ext cx="2752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ΔΡΑΣΤΗΡΙΟΤΗΤΑΣ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0.0105</cdr:y>
    </cdr:from>
    <cdr:to>
      <cdr:x>0.6535</cdr:x>
      <cdr:y>0.05575</cdr:y>
    </cdr:to>
    <cdr:sp>
      <cdr:nvSpPr>
        <cdr:cNvPr id="1" name="TextBox 2"/>
        <cdr:cNvSpPr txBox="1">
          <a:spLocks noChangeArrowheads="1"/>
        </cdr:cNvSpPr>
      </cdr:nvSpPr>
      <cdr:spPr>
        <a:xfrm>
          <a:off x="3305175" y="57150"/>
          <a:ext cx="2752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ΔΡΑΣΤΗΡΙΟΤΗΤΑΣ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</cdr:x>
      <cdr:y>0.02125</cdr:y>
    </cdr:from>
    <cdr:to>
      <cdr:x>0.6375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76625" y="114300"/>
          <a:ext cx="2438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ΚΕΡΔΟΦΟΡΙΑΣ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</cdr:x>
      <cdr:y>0.02125</cdr:y>
    </cdr:from>
    <cdr:to>
      <cdr:x>0.6375</cdr:x>
      <cdr:y>0.06375</cdr:y>
    </cdr:to>
    <cdr:sp>
      <cdr:nvSpPr>
        <cdr:cNvPr id="1" name="TextBox 2"/>
        <cdr:cNvSpPr txBox="1">
          <a:spLocks noChangeArrowheads="1"/>
        </cdr:cNvSpPr>
      </cdr:nvSpPr>
      <cdr:spPr>
        <a:xfrm>
          <a:off x="3476625" y="114300"/>
          <a:ext cx="2438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ΔΕΙΚΤΕΣ ΚΕΡΔΟΦΟΡΙΑΣ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H138"/>
  <sheetViews>
    <sheetView workbookViewId="0" topLeftCell="A91">
      <selection activeCell="F3" sqref="F3"/>
    </sheetView>
  </sheetViews>
  <sheetFormatPr defaultColWidth="9.00390625" defaultRowHeight="12.75"/>
  <cols>
    <col min="1" max="1" width="3.75390625" style="5" customWidth="1"/>
    <col min="2" max="7" width="9.00390625" style="5" customWidth="1"/>
    <col min="8" max="8" width="4.75390625" style="5" customWidth="1"/>
    <col min="9" max="16384" width="9.00390625" style="5" customWidth="1"/>
  </cols>
  <sheetData>
    <row r="2" ht="12.75"/>
    <row r="3" ht="12.75"/>
    <row r="4" ht="12.75">
      <c r="C4" s="5">
        <v>0</v>
      </c>
    </row>
    <row r="5" ht="12.75"/>
    <row r="6" ht="13.5" thickBot="1"/>
    <row r="7" spans="2:8" ht="12.75">
      <c r="B7" s="19"/>
      <c r="C7" s="31"/>
      <c r="D7" s="31"/>
      <c r="E7" s="31"/>
      <c r="F7" s="31"/>
      <c r="G7" s="31"/>
      <c r="H7" s="20"/>
    </row>
    <row r="8" spans="2:8" ht="12.75">
      <c r="B8" s="21"/>
      <c r="C8" s="22"/>
      <c r="D8" s="22"/>
      <c r="E8" s="22"/>
      <c r="F8" s="22"/>
      <c r="G8" s="22"/>
      <c r="H8" s="23"/>
    </row>
    <row r="9" spans="2:8" ht="13.5" thickBot="1">
      <c r="B9" s="24"/>
      <c r="C9" s="25"/>
      <c r="D9" s="25"/>
      <c r="E9" s="25"/>
      <c r="F9" s="25"/>
      <c r="G9" s="25"/>
      <c r="H9" s="26"/>
    </row>
    <row r="10" ht="13.5" thickBot="1"/>
    <row r="11" spans="2:8" ht="12.75">
      <c r="B11" s="49" t="s">
        <v>181</v>
      </c>
      <c r="C11" s="50"/>
      <c r="D11" s="50"/>
      <c r="E11" s="50"/>
      <c r="F11" s="50"/>
      <c r="G11" s="50"/>
      <c r="H11" s="51"/>
    </row>
    <row r="12" spans="2:8" ht="12.75">
      <c r="B12" s="21"/>
      <c r="C12" s="22"/>
      <c r="D12" s="22"/>
      <c r="E12" s="22"/>
      <c r="F12" s="22"/>
      <c r="G12" s="22"/>
      <c r="H12" s="23"/>
    </row>
    <row r="13" spans="2:8" ht="12.75">
      <c r="B13" s="21"/>
      <c r="C13" s="22"/>
      <c r="D13" s="22"/>
      <c r="E13" s="22"/>
      <c r="F13" s="22"/>
      <c r="G13" s="22"/>
      <c r="H13" s="23"/>
    </row>
    <row r="14" spans="2:8" ht="12.75">
      <c r="B14" s="21"/>
      <c r="C14" s="22"/>
      <c r="D14" s="22"/>
      <c r="E14" s="22"/>
      <c r="F14" s="22"/>
      <c r="G14" s="22"/>
      <c r="H14" s="23"/>
    </row>
    <row r="15" spans="2:8" ht="12.75">
      <c r="B15" s="21"/>
      <c r="C15" s="22"/>
      <c r="D15" s="22"/>
      <c r="E15" s="22"/>
      <c r="F15" s="22"/>
      <c r="G15" s="22"/>
      <c r="H15" s="23"/>
    </row>
    <row r="16" spans="2:8" ht="13.5" thickBot="1">
      <c r="B16" s="24"/>
      <c r="C16" s="25"/>
      <c r="D16" s="25"/>
      <c r="E16" s="25"/>
      <c r="F16" s="25"/>
      <c r="G16" s="25"/>
      <c r="H16" s="26"/>
    </row>
    <row r="17" ht="13.5" thickBot="1"/>
    <row r="18" spans="2:7" ht="12.75">
      <c r="B18" s="19"/>
      <c r="C18" s="50" t="s">
        <v>179</v>
      </c>
      <c r="D18" s="50"/>
      <c r="E18" s="50"/>
      <c r="F18" s="50"/>
      <c r="G18" s="20"/>
    </row>
    <row r="19" spans="2:7" ht="12.75">
      <c r="B19" s="21"/>
      <c r="C19" s="22"/>
      <c r="D19" s="22"/>
      <c r="E19" s="22"/>
      <c r="F19" s="22"/>
      <c r="G19" s="23"/>
    </row>
    <row r="20" spans="2:7" ht="12.75">
      <c r="B20" s="21"/>
      <c r="C20" s="22"/>
      <c r="D20" s="22"/>
      <c r="E20" s="22"/>
      <c r="F20" s="22"/>
      <c r="G20" s="23"/>
    </row>
    <row r="21" spans="2:7" ht="12.75">
      <c r="B21" s="21"/>
      <c r="C21" s="22"/>
      <c r="D21" s="22"/>
      <c r="E21" s="22"/>
      <c r="F21" s="22"/>
      <c r="G21" s="23"/>
    </row>
    <row r="22" spans="2:7" ht="12.75">
      <c r="B22" s="21"/>
      <c r="C22" s="22"/>
      <c r="D22" s="22"/>
      <c r="E22" s="22"/>
      <c r="F22" s="22"/>
      <c r="G22" s="23"/>
    </row>
    <row r="23" spans="2:7" ht="12.75">
      <c r="B23" s="21"/>
      <c r="C23" s="22"/>
      <c r="D23" s="22"/>
      <c r="E23" s="22"/>
      <c r="F23" s="22"/>
      <c r="G23" s="23"/>
    </row>
    <row r="24" spans="2:7" ht="12.75">
      <c r="B24" s="21"/>
      <c r="C24" s="22"/>
      <c r="D24" s="22"/>
      <c r="E24" s="22"/>
      <c r="F24" s="22"/>
      <c r="G24" s="23"/>
    </row>
    <row r="25" spans="2:7" ht="12.75">
      <c r="B25" s="21"/>
      <c r="C25" s="22"/>
      <c r="D25" s="22"/>
      <c r="E25" s="22"/>
      <c r="F25" s="22"/>
      <c r="G25" s="23"/>
    </row>
    <row r="26" spans="2:7" ht="12.75">
      <c r="B26" s="21"/>
      <c r="C26" s="22"/>
      <c r="D26" s="22"/>
      <c r="E26" s="22"/>
      <c r="F26" s="22"/>
      <c r="G26" s="23"/>
    </row>
    <row r="27" spans="2:7" ht="12.75">
      <c r="B27" s="21"/>
      <c r="C27" s="22"/>
      <c r="D27" s="22"/>
      <c r="E27" s="22"/>
      <c r="F27" s="22"/>
      <c r="G27" s="23"/>
    </row>
    <row r="28" spans="2:7" ht="12.75">
      <c r="B28" s="21"/>
      <c r="C28" s="22"/>
      <c r="D28" s="22"/>
      <c r="E28" s="22"/>
      <c r="F28" s="22"/>
      <c r="G28" s="23"/>
    </row>
    <row r="29" spans="2:7" ht="12.75">
      <c r="B29" s="21"/>
      <c r="C29" s="22"/>
      <c r="D29" s="22"/>
      <c r="E29" s="22"/>
      <c r="F29" s="22"/>
      <c r="G29" s="23"/>
    </row>
    <row r="30" spans="2:7" ht="12.75">
      <c r="B30" s="21"/>
      <c r="C30" s="22"/>
      <c r="D30" s="22"/>
      <c r="E30" s="22"/>
      <c r="F30" s="22"/>
      <c r="G30" s="23"/>
    </row>
    <row r="31" spans="2:7" ht="12.75">
      <c r="B31" s="21"/>
      <c r="C31" s="22"/>
      <c r="D31" s="22"/>
      <c r="E31" s="22"/>
      <c r="F31" s="22"/>
      <c r="G31" s="23"/>
    </row>
    <row r="32" spans="2:7" ht="12.75">
      <c r="B32" s="21"/>
      <c r="C32" s="22"/>
      <c r="D32" s="22"/>
      <c r="E32" s="22"/>
      <c r="F32" s="22"/>
      <c r="G32" s="23"/>
    </row>
    <row r="33" spans="2:7" ht="13.5" thickBot="1">
      <c r="B33" s="24"/>
      <c r="C33" s="25"/>
      <c r="D33" s="25"/>
      <c r="E33" s="25"/>
      <c r="F33" s="25"/>
      <c r="G33" s="26"/>
    </row>
    <row r="34" spans="2:7" ht="12.75">
      <c r="B34" s="22"/>
      <c r="C34" s="22"/>
      <c r="D34" s="22"/>
      <c r="E34" s="22"/>
      <c r="F34" s="22"/>
      <c r="G34" s="22"/>
    </row>
    <row r="35" spans="2:7" ht="12.75">
      <c r="B35" s="22"/>
      <c r="C35" s="22"/>
      <c r="D35" s="22"/>
      <c r="E35" s="22"/>
      <c r="F35" s="22"/>
      <c r="G35" s="22"/>
    </row>
    <row r="38" ht="13.5" thickBot="1"/>
    <row r="39" spans="2:7" ht="12.75">
      <c r="B39" s="19"/>
      <c r="C39" s="50" t="str">
        <f>"ΓΡΑΦΗΜΑΤΑ ΔΕΙΚΤΩΝ ΕΤΟΥΣ "&amp;'ΔΕΙΚΤΕΣ ΚΛΑΔΟΥ'!C2</f>
        <v>ΓΡΑΦΗΜΑΤΑ ΔΕΙΚΤΩΝ ΕΤΟΥΣ 2002</v>
      </c>
      <c r="D39" s="50"/>
      <c r="E39" s="50"/>
      <c r="F39" s="50"/>
      <c r="G39" s="20"/>
    </row>
    <row r="40" spans="2:7" ht="12.75">
      <c r="B40" s="21"/>
      <c r="C40" s="22"/>
      <c r="D40" s="22"/>
      <c r="E40" s="22"/>
      <c r="F40" s="22"/>
      <c r="G40" s="23"/>
    </row>
    <row r="41" spans="2:7" ht="12.75">
      <c r="B41" s="21"/>
      <c r="C41" s="22"/>
      <c r="D41" s="22"/>
      <c r="E41" s="22"/>
      <c r="F41" s="22"/>
      <c r="G41" s="23"/>
    </row>
    <row r="42" spans="2:7" ht="12.75">
      <c r="B42" s="21"/>
      <c r="C42" s="22"/>
      <c r="D42" s="22"/>
      <c r="E42" s="22"/>
      <c r="F42" s="22"/>
      <c r="G42" s="23"/>
    </row>
    <row r="43" spans="2:7" ht="12.75">
      <c r="B43" s="21"/>
      <c r="C43" s="22"/>
      <c r="D43" s="22"/>
      <c r="E43" s="22"/>
      <c r="F43" s="22"/>
      <c r="G43" s="23"/>
    </row>
    <row r="44" spans="2:7" ht="12.75">
      <c r="B44" s="21"/>
      <c r="C44" s="22"/>
      <c r="D44" s="22"/>
      <c r="E44" s="22"/>
      <c r="F44" s="22"/>
      <c r="G44" s="23"/>
    </row>
    <row r="45" spans="2:7" ht="12.75">
      <c r="B45" s="21"/>
      <c r="C45" s="22"/>
      <c r="D45" s="22"/>
      <c r="E45" s="22"/>
      <c r="F45" s="22"/>
      <c r="G45" s="23"/>
    </row>
    <row r="46" spans="2:7" ht="12.75">
      <c r="B46" s="21"/>
      <c r="C46" s="22"/>
      <c r="D46" s="22"/>
      <c r="E46" s="22"/>
      <c r="F46" s="22"/>
      <c r="G46" s="23"/>
    </row>
    <row r="47" spans="2:7" ht="12.75">
      <c r="B47" s="21"/>
      <c r="C47" s="22"/>
      <c r="D47" s="22"/>
      <c r="E47" s="22"/>
      <c r="F47" s="22"/>
      <c r="G47" s="23"/>
    </row>
    <row r="48" spans="2:7" ht="12.75">
      <c r="B48" s="21"/>
      <c r="C48" s="22"/>
      <c r="D48" s="22"/>
      <c r="E48" s="22"/>
      <c r="F48" s="22"/>
      <c r="G48" s="23"/>
    </row>
    <row r="49" spans="2:7" ht="12.75">
      <c r="B49" s="21"/>
      <c r="C49" s="22"/>
      <c r="D49" s="22"/>
      <c r="E49" s="22"/>
      <c r="F49" s="22"/>
      <c r="G49" s="23"/>
    </row>
    <row r="50" spans="2:7" ht="12.75">
      <c r="B50" s="21"/>
      <c r="C50" s="22"/>
      <c r="D50" s="22"/>
      <c r="E50" s="22"/>
      <c r="F50" s="22"/>
      <c r="G50" s="23"/>
    </row>
    <row r="51" spans="2:7" ht="12.75">
      <c r="B51" s="21"/>
      <c r="C51" s="22"/>
      <c r="D51" s="22"/>
      <c r="E51" s="22"/>
      <c r="F51" s="22"/>
      <c r="G51" s="23"/>
    </row>
    <row r="52" spans="2:7" ht="12.75">
      <c r="B52" s="21"/>
      <c r="C52" s="22"/>
      <c r="D52" s="22"/>
      <c r="E52" s="22"/>
      <c r="F52" s="22"/>
      <c r="G52" s="23"/>
    </row>
    <row r="53" spans="2:7" ht="12.75">
      <c r="B53" s="21"/>
      <c r="C53" s="22"/>
      <c r="D53" s="22"/>
      <c r="E53" s="22"/>
      <c r="F53" s="22"/>
      <c r="G53" s="23"/>
    </row>
    <row r="54" spans="2:7" ht="13.5" thickBot="1">
      <c r="B54" s="24"/>
      <c r="C54" s="25"/>
      <c r="D54" s="25"/>
      <c r="E54" s="25"/>
      <c r="F54" s="25"/>
      <c r="G54" s="26"/>
    </row>
    <row r="59" ht="13.5" thickBot="1"/>
    <row r="60" spans="2:7" ht="12.75">
      <c r="B60" s="19"/>
      <c r="C60" s="50" t="str">
        <f>"ΓΡΑΦΗΜΑΤΑ ΔΕΙΚΤΩΝ ΕΤΟΥΣ "&amp;'ΔΕΙΚΤΕΣ ΚΛΑΔΟΥ'!C3</f>
        <v>ΓΡΑΦΗΜΑΤΑ ΔΕΙΚΤΩΝ ΕΤΟΥΣ 2003</v>
      </c>
      <c r="D60" s="50"/>
      <c r="E60" s="50"/>
      <c r="F60" s="50"/>
      <c r="G60" s="20"/>
    </row>
    <row r="61" spans="2:7" ht="12.75">
      <c r="B61" s="21"/>
      <c r="C61" s="22"/>
      <c r="D61" s="22"/>
      <c r="E61" s="22"/>
      <c r="F61" s="22"/>
      <c r="G61" s="23"/>
    </row>
    <row r="62" spans="2:7" ht="12.75">
      <c r="B62" s="21"/>
      <c r="C62" s="22"/>
      <c r="D62" s="22"/>
      <c r="E62" s="22"/>
      <c r="F62" s="22"/>
      <c r="G62" s="23"/>
    </row>
    <row r="63" spans="2:7" ht="12.75">
      <c r="B63" s="21"/>
      <c r="C63" s="22"/>
      <c r="D63" s="22"/>
      <c r="E63" s="22"/>
      <c r="F63" s="22"/>
      <c r="G63" s="23"/>
    </row>
    <row r="64" spans="2:7" ht="12.75">
      <c r="B64" s="21"/>
      <c r="C64" s="22"/>
      <c r="D64" s="22"/>
      <c r="E64" s="22"/>
      <c r="F64" s="22"/>
      <c r="G64" s="23"/>
    </row>
    <row r="65" spans="2:7" ht="12.75">
      <c r="B65" s="21"/>
      <c r="C65" s="22"/>
      <c r="D65" s="22"/>
      <c r="E65" s="22"/>
      <c r="F65" s="22"/>
      <c r="G65" s="23"/>
    </row>
    <row r="66" spans="2:7" ht="12.75">
      <c r="B66" s="21"/>
      <c r="C66" s="22"/>
      <c r="D66" s="22"/>
      <c r="E66" s="22"/>
      <c r="F66" s="22"/>
      <c r="G66" s="23"/>
    </row>
    <row r="67" spans="2:7" ht="12.75">
      <c r="B67" s="21"/>
      <c r="C67" s="22"/>
      <c r="D67" s="22"/>
      <c r="E67" s="22"/>
      <c r="F67" s="22"/>
      <c r="G67" s="23"/>
    </row>
    <row r="68" spans="2:7" ht="12.75">
      <c r="B68" s="21"/>
      <c r="C68" s="22"/>
      <c r="D68" s="22"/>
      <c r="E68" s="22"/>
      <c r="F68" s="22"/>
      <c r="G68" s="23"/>
    </row>
    <row r="69" spans="2:7" ht="12.75">
      <c r="B69" s="21"/>
      <c r="C69" s="22"/>
      <c r="D69" s="22"/>
      <c r="E69" s="22"/>
      <c r="F69" s="22"/>
      <c r="G69" s="23"/>
    </row>
    <row r="70" spans="2:7" ht="12.75">
      <c r="B70" s="21"/>
      <c r="C70" s="22"/>
      <c r="D70" s="22"/>
      <c r="E70" s="22"/>
      <c r="F70" s="22"/>
      <c r="G70" s="23"/>
    </row>
    <row r="71" spans="2:7" ht="12.75">
      <c r="B71" s="21"/>
      <c r="C71" s="22"/>
      <c r="D71" s="22"/>
      <c r="E71" s="22"/>
      <c r="F71" s="22"/>
      <c r="G71" s="23"/>
    </row>
    <row r="72" spans="2:7" ht="12.75">
      <c r="B72" s="21"/>
      <c r="C72" s="22"/>
      <c r="D72" s="22"/>
      <c r="E72" s="22"/>
      <c r="F72" s="22"/>
      <c r="G72" s="23"/>
    </row>
    <row r="73" spans="2:7" ht="12.75">
      <c r="B73" s="21"/>
      <c r="C73" s="22"/>
      <c r="D73" s="22"/>
      <c r="E73" s="22"/>
      <c r="F73" s="22"/>
      <c r="G73" s="23"/>
    </row>
    <row r="74" spans="2:7" ht="12.75">
      <c r="B74" s="21"/>
      <c r="C74" s="22"/>
      <c r="D74" s="22"/>
      <c r="E74" s="22"/>
      <c r="F74" s="22"/>
      <c r="G74" s="23"/>
    </row>
    <row r="75" spans="2:7" ht="13.5" thickBot="1">
      <c r="B75" s="24"/>
      <c r="C75" s="25"/>
      <c r="D75" s="25"/>
      <c r="E75" s="25"/>
      <c r="F75" s="25"/>
      <c r="G75" s="26"/>
    </row>
    <row r="80" ht="13.5" thickBot="1"/>
    <row r="81" spans="2:7" ht="12.75">
      <c r="B81" s="19"/>
      <c r="C81" s="50" t="str">
        <f>"ΓΡΑΦΗΜΑΤΑ ΔΕΙΚΤΩΝ ΕΤΟΥΣ "&amp;'ΔΕΙΚΤΕΣ ΚΛΑΔΟΥ'!C4</f>
        <v>ΓΡΑΦΗΜΑΤΑ ΔΕΙΚΤΩΝ ΕΤΟΥΣ 2004</v>
      </c>
      <c r="D81" s="50"/>
      <c r="E81" s="50"/>
      <c r="F81" s="50"/>
      <c r="G81" s="20"/>
    </row>
    <row r="82" spans="2:7" ht="12.75">
      <c r="B82" s="21"/>
      <c r="C82" s="22"/>
      <c r="D82" s="22"/>
      <c r="E82" s="22"/>
      <c r="F82" s="22"/>
      <c r="G82" s="23"/>
    </row>
    <row r="83" spans="2:7" ht="12.75">
      <c r="B83" s="21"/>
      <c r="C83" s="22"/>
      <c r="D83" s="22"/>
      <c r="E83" s="22"/>
      <c r="F83" s="22"/>
      <c r="G83" s="23"/>
    </row>
    <row r="84" spans="2:7" ht="12.75">
      <c r="B84" s="21"/>
      <c r="C84" s="22"/>
      <c r="D84" s="22"/>
      <c r="E84" s="22"/>
      <c r="F84" s="22"/>
      <c r="G84" s="23"/>
    </row>
    <row r="85" spans="2:7" ht="12.75">
      <c r="B85" s="21"/>
      <c r="C85" s="22"/>
      <c r="D85" s="22"/>
      <c r="E85" s="22"/>
      <c r="F85" s="22"/>
      <c r="G85" s="23"/>
    </row>
    <row r="86" spans="2:7" ht="12.75">
      <c r="B86" s="21"/>
      <c r="C86" s="22"/>
      <c r="D86" s="22"/>
      <c r="E86" s="22"/>
      <c r="F86" s="22"/>
      <c r="G86" s="23"/>
    </row>
    <row r="87" spans="2:7" ht="12.75">
      <c r="B87" s="21"/>
      <c r="C87" s="22"/>
      <c r="D87" s="22"/>
      <c r="E87" s="22"/>
      <c r="F87" s="22"/>
      <c r="G87" s="23"/>
    </row>
    <row r="88" spans="2:7" ht="12.75">
      <c r="B88" s="21"/>
      <c r="C88" s="22"/>
      <c r="D88" s="22"/>
      <c r="E88" s="22"/>
      <c r="F88" s="22"/>
      <c r="G88" s="23"/>
    </row>
    <row r="89" spans="2:7" ht="12.75">
      <c r="B89" s="21"/>
      <c r="C89" s="22"/>
      <c r="D89" s="22"/>
      <c r="E89" s="22"/>
      <c r="F89" s="22"/>
      <c r="G89" s="23"/>
    </row>
    <row r="90" spans="2:7" ht="12.75">
      <c r="B90" s="21"/>
      <c r="C90" s="22"/>
      <c r="D90" s="22"/>
      <c r="E90" s="22"/>
      <c r="F90" s="22"/>
      <c r="G90" s="23"/>
    </row>
    <row r="91" spans="2:7" ht="12.75">
      <c r="B91" s="21"/>
      <c r="C91" s="22"/>
      <c r="D91" s="22"/>
      <c r="E91" s="22"/>
      <c r="F91" s="22"/>
      <c r="G91" s="23"/>
    </row>
    <row r="92" spans="2:7" ht="12.75">
      <c r="B92" s="21"/>
      <c r="C92" s="22"/>
      <c r="D92" s="22"/>
      <c r="E92" s="22"/>
      <c r="F92" s="22"/>
      <c r="G92" s="23"/>
    </row>
    <row r="93" spans="2:7" ht="12.75">
      <c r="B93" s="21"/>
      <c r="C93" s="22"/>
      <c r="D93" s="22"/>
      <c r="E93" s="22"/>
      <c r="F93" s="22"/>
      <c r="G93" s="23"/>
    </row>
    <row r="94" spans="2:7" ht="12.75">
      <c r="B94" s="21"/>
      <c r="C94" s="22"/>
      <c r="D94" s="22"/>
      <c r="E94" s="22"/>
      <c r="F94" s="22"/>
      <c r="G94" s="23"/>
    </row>
    <row r="95" spans="2:7" ht="12.75">
      <c r="B95" s="21"/>
      <c r="C95" s="22"/>
      <c r="D95" s="22"/>
      <c r="E95" s="22"/>
      <c r="F95" s="22"/>
      <c r="G95" s="23"/>
    </row>
    <row r="96" spans="2:7" ht="13.5" thickBot="1">
      <c r="B96" s="24"/>
      <c r="C96" s="25"/>
      <c r="D96" s="25"/>
      <c r="E96" s="25"/>
      <c r="F96" s="25"/>
      <c r="G96" s="26"/>
    </row>
    <row r="101" ht="13.5" thickBot="1"/>
    <row r="102" spans="2:7" ht="12.75">
      <c r="B102" s="19"/>
      <c r="C102" s="50" t="str">
        <f>"ΓΡΑΦΗΜΑΤΑ ΔΕΙΚΤΩΝ ΕΤΟΥΣ "&amp;'ΔΕΙΚΤΕΣ ΚΛΑΔΟΥ'!C5</f>
        <v>ΓΡΑΦΗΜΑΤΑ ΔΕΙΚΤΩΝ ΕΤΟΥΣ 2005</v>
      </c>
      <c r="D102" s="50"/>
      <c r="E102" s="50"/>
      <c r="F102" s="50"/>
      <c r="G102" s="20"/>
    </row>
    <row r="103" spans="2:7" ht="12.75">
      <c r="B103" s="21"/>
      <c r="C103" s="22"/>
      <c r="D103" s="22"/>
      <c r="E103" s="22"/>
      <c r="F103" s="22"/>
      <c r="G103" s="23"/>
    </row>
    <row r="104" spans="2:7" ht="12.75">
      <c r="B104" s="21"/>
      <c r="C104" s="22"/>
      <c r="D104" s="22"/>
      <c r="E104" s="22"/>
      <c r="F104" s="22"/>
      <c r="G104" s="23"/>
    </row>
    <row r="105" spans="2:7" ht="12.75">
      <c r="B105" s="21"/>
      <c r="C105" s="22"/>
      <c r="D105" s="22"/>
      <c r="E105" s="22"/>
      <c r="F105" s="22"/>
      <c r="G105" s="23"/>
    </row>
    <row r="106" spans="2:7" ht="12.75">
      <c r="B106" s="21"/>
      <c r="C106" s="22"/>
      <c r="D106" s="22"/>
      <c r="E106" s="22"/>
      <c r="F106" s="22"/>
      <c r="G106" s="23"/>
    </row>
    <row r="107" spans="2:7" ht="12.75">
      <c r="B107" s="21"/>
      <c r="C107" s="22"/>
      <c r="D107" s="22"/>
      <c r="E107" s="22"/>
      <c r="F107" s="22"/>
      <c r="G107" s="23"/>
    </row>
    <row r="108" spans="2:7" ht="12.75">
      <c r="B108" s="21"/>
      <c r="C108" s="22"/>
      <c r="D108" s="22"/>
      <c r="E108" s="22"/>
      <c r="F108" s="22"/>
      <c r="G108" s="23"/>
    </row>
    <row r="109" spans="2:7" ht="12.75">
      <c r="B109" s="21"/>
      <c r="C109" s="22"/>
      <c r="D109" s="22"/>
      <c r="E109" s="22"/>
      <c r="F109" s="22"/>
      <c r="G109" s="23"/>
    </row>
    <row r="110" spans="2:7" ht="12.75">
      <c r="B110" s="21"/>
      <c r="C110" s="22"/>
      <c r="D110" s="22"/>
      <c r="E110" s="22"/>
      <c r="F110" s="22"/>
      <c r="G110" s="23"/>
    </row>
    <row r="111" spans="2:7" ht="12.75">
      <c r="B111" s="21"/>
      <c r="C111" s="22"/>
      <c r="D111" s="22"/>
      <c r="E111" s="22"/>
      <c r="F111" s="22"/>
      <c r="G111" s="23"/>
    </row>
    <row r="112" spans="2:7" ht="12.75">
      <c r="B112" s="21"/>
      <c r="C112" s="22"/>
      <c r="D112" s="22"/>
      <c r="E112" s="22"/>
      <c r="F112" s="22"/>
      <c r="G112" s="23"/>
    </row>
    <row r="113" spans="2:7" ht="12.75">
      <c r="B113" s="21"/>
      <c r="C113" s="22"/>
      <c r="D113" s="22"/>
      <c r="E113" s="22"/>
      <c r="F113" s="22"/>
      <c r="G113" s="23"/>
    </row>
    <row r="114" spans="2:7" ht="12.75">
      <c r="B114" s="21"/>
      <c r="C114" s="22"/>
      <c r="D114" s="22"/>
      <c r="E114" s="22"/>
      <c r="F114" s="22"/>
      <c r="G114" s="23"/>
    </row>
    <row r="115" spans="2:7" ht="12.75">
      <c r="B115" s="21"/>
      <c r="C115" s="22"/>
      <c r="D115" s="22"/>
      <c r="E115" s="22"/>
      <c r="F115" s="22"/>
      <c r="G115" s="23"/>
    </row>
    <row r="116" spans="2:7" ht="12.75">
      <c r="B116" s="21"/>
      <c r="C116" s="22"/>
      <c r="D116" s="22"/>
      <c r="E116" s="22"/>
      <c r="F116" s="22"/>
      <c r="G116" s="23"/>
    </row>
    <row r="117" spans="2:7" ht="13.5" thickBot="1">
      <c r="B117" s="24"/>
      <c r="C117" s="25"/>
      <c r="D117" s="25"/>
      <c r="E117" s="25"/>
      <c r="F117" s="25"/>
      <c r="G117" s="26"/>
    </row>
    <row r="122" ht="13.5" thickBot="1"/>
    <row r="123" spans="2:7" ht="12.75">
      <c r="B123" s="19"/>
      <c r="C123" s="50" t="str">
        <f>"ΓΡΑΦΗΜΑΤΑ ΔΕΙΚΤΩΝ ΕΤΟΥΣ "&amp;'ΔΕΙΚΤΕΣ ΚΛΑΔΟΥ'!C6</f>
        <v>ΓΡΑΦΗΜΑΤΑ ΔΕΙΚΤΩΝ ΕΤΟΥΣ 2006</v>
      </c>
      <c r="D123" s="50"/>
      <c r="E123" s="50"/>
      <c r="F123" s="50"/>
      <c r="G123" s="20"/>
    </row>
    <row r="124" spans="2:7" ht="12.75">
      <c r="B124" s="21"/>
      <c r="C124" s="22"/>
      <c r="D124" s="22"/>
      <c r="E124" s="22"/>
      <c r="F124" s="22"/>
      <c r="G124" s="23"/>
    </row>
    <row r="125" spans="2:7" ht="12.75">
      <c r="B125" s="21"/>
      <c r="C125" s="22"/>
      <c r="D125" s="22"/>
      <c r="E125" s="22"/>
      <c r="F125" s="22"/>
      <c r="G125" s="23"/>
    </row>
    <row r="126" spans="2:7" ht="12.75">
      <c r="B126" s="21"/>
      <c r="C126" s="22"/>
      <c r="D126" s="22"/>
      <c r="E126" s="22"/>
      <c r="F126" s="22"/>
      <c r="G126" s="23"/>
    </row>
    <row r="127" spans="2:7" ht="12.75">
      <c r="B127" s="21"/>
      <c r="C127" s="22"/>
      <c r="D127" s="22"/>
      <c r="E127" s="22"/>
      <c r="F127" s="22"/>
      <c r="G127" s="23"/>
    </row>
    <row r="128" spans="2:7" ht="12.75">
      <c r="B128" s="21"/>
      <c r="C128" s="22"/>
      <c r="D128" s="22"/>
      <c r="E128" s="22"/>
      <c r="F128" s="22"/>
      <c r="G128" s="23"/>
    </row>
    <row r="129" spans="2:7" ht="12.75">
      <c r="B129" s="21"/>
      <c r="C129" s="22"/>
      <c r="D129" s="22"/>
      <c r="E129" s="22"/>
      <c r="F129" s="22"/>
      <c r="G129" s="23"/>
    </row>
    <row r="130" spans="2:7" ht="12.75">
      <c r="B130" s="21"/>
      <c r="C130" s="22"/>
      <c r="D130" s="22"/>
      <c r="E130" s="22"/>
      <c r="F130" s="22"/>
      <c r="G130" s="23"/>
    </row>
    <row r="131" spans="2:7" ht="12.75">
      <c r="B131" s="21"/>
      <c r="C131" s="22"/>
      <c r="D131" s="22"/>
      <c r="E131" s="22"/>
      <c r="F131" s="22"/>
      <c r="G131" s="23"/>
    </row>
    <row r="132" spans="2:7" ht="12.75">
      <c r="B132" s="21"/>
      <c r="C132" s="22"/>
      <c r="D132" s="22"/>
      <c r="E132" s="22"/>
      <c r="F132" s="22"/>
      <c r="G132" s="23"/>
    </row>
    <row r="133" spans="2:7" ht="12.75">
      <c r="B133" s="21"/>
      <c r="C133" s="22"/>
      <c r="D133" s="22"/>
      <c r="E133" s="22"/>
      <c r="F133" s="22"/>
      <c r="G133" s="23"/>
    </row>
    <row r="134" spans="2:7" ht="12.75">
      <c r="B134" s="21"/>
      <c r="C134" s="22"/>
      <c r="D134" s="22"/>
      <c r="E134" s="22"/>
      <c r="F134" s="22"/>
      <c r="G134" s="23"/>
    </row>
    <row r="135" spans="2:7" ht="12.75">
      <c r="B135" s="21"/>
      <c r="C135" s="22"/>
      <c r="D135" s="22"/>
      <c r="E135" s="22"/>
      <c r="F135" s="22"/>
      <c r="G135" s="23"/>
    </row>
    <row r="136" spans="2:7" ht="12.75">
      <c r="B136" s="21"/>
      <c r="C136" s="22"/>
      <c r="D136" s="22"/>
      <c r="E136" s="22"/>
      <c r="F136" s="22"/>
      <c r="G136" s="23"/>
    </row>
    <row r="137" spans="2:7" ht="12.75">
      <c r="B137" s="21"/>
      <c r="C137" s="22"/>
      <c r="D137" s="22"/>
      <c r="E137" s="22"/>
      <c r="F137" s="22"/>
      <c r="G137" s="23"/>
    </row>
    <row r="138" spans="2:7" ht="13.5" thickBot="1">
      <c r="B138" s="24"/>
      <c r="C138" s="25"/>
      <c r="D138" s="25"/>
      <c r="E138" s="25"/>
      <c r="F138" s="25"/>
      <c r="G138" s="26"/>
    </row>
  </sheetData>
  <mergeCells count="7">
    <mergeCell ref="B11:H11"/>
    <mergeCell ref="C81:F81"/>
    <mergeCell ref="C102:F102"/>
    <mergeCell ref="C123:F123"/>
    <mergeCell ref="C18:F18"/>
    <mergeCell ref="C39:F39"/>
    <mergeCell ref="C60:F60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DF3"/>
  <sheetViews>
    <sheetView workbookViewId="0" topLeftCell="A1">
      <selection activeCell="D2" sqref="D2"/>
    </sheetView>
  </sheetViews>
  <sheetFormatPr defaultColWidth="9.00390625" defaultRowHeight="12.75"/>
  <cols>
    <col min="2" max="2" width="19.75390625" style="0" bestFit="1" customWidth="1"/>
    <col min="8" max="8" width="9.00390625" style="2" customWidth="1"/>
    <col min="14" max="14" width="9.00390625" style="2" customWidth="1"/>
    <col min="20" max="20" width="9.00390625" style="2" customWidth="1"/>
    <col min="26" max="26" width="9.00390625" style="2" customWidth="1"/>
    <col min="32" max="32" width="9.00390625" style="2" customWidth="1"/>
    <col min="38" max="38" width="9.00390625" style="2" customWidth="1"/>
    <col min="44" max="44" width="9.00390625" style="2" customWidth="1"/>
    <col min="50" max="50" width="9.00390625" style="2" customWidth="1"/>
    <col min="56" max="56" width="9.00390625" style="2" customWidth="1"/>
    <col min="62" max="62" width="9.00390625" style="2" customWidth="1"/>
    <col min="68" max="68" width="9.00390625" style="2" customWidth="1"/>
    <col min="74" max="74" width="9.00390625" style="2" customWidth="1"/>
    <col min="80" max="80" width="9.00390625" style="2" customWidth="1"/>
    <col min="86" max="86" width="9.00390625" style="2" customWidth="1"/>
    <col min="92" max="92" width="9.00390625" style="2" customWidth="1"/>
    <col min="98" max="98" width="17.875" style="2" customWidth="1"/>
    <col min="104" max="104" width="13.25390625" style="2" customWidth="1"/>
    <col min="110" max="110" width="13.875" style="2" customWidth="1"/>
  </cols>
  <sheetData>
    <row r="1" spans="1:110" s="3" customFormat="1" ht="85.5" customHeight="1">
      <c r="A1" s="3" t="s">
        <v>33</v>
      </c>
      <c r="C1" s="3" t="str">
        <f>"Μικτό περιθώριο κέρδους "&amp;'ΣΤΟΙΧΕΙΑ ΕΤΟΥΣ 1'!$E2</f>
        <v>Μικτό περιθώριο κέρδους 2002</v>
      </c>
      <c r="D1" s="3" t="str">
        <f>"Μικτό περιθώριο κέρδους "&amp;'ΣΤΟΙΧΕΙΑ ΕΤΟΥΣ 2'!$E2</f>
        <v>Μικτό περιθώριο κέρδους 2003</v>
      </c>
      <c r="E1" s="3" t="str">
        <f>"Μικτό περιθώριο κέρδους "&amp;'ΣΤΟΙΧΕΙΑ ΕΤΟΥΣ 3'!$E2</f>
        <v>Μικτό περιθώριο κέρδους 2004</v>
      </c>
      <c r="F1" s="3" t="str">
        <f>"Μικτό περιθώριο κέρδους "&amp;'ΣΤΟΙΧΕΙΑ ΕΤΟΥΣ 4'!$E2</f>
        <v>Μικτό περιθώριο κέρδους 2005</v>
      </c>
      <c r="G1" s="3" t="str">
        <f>"Μικτό περιθώριο κέρδους "&amp;'ΣΤΟΙΧΕΙΑ ΕΤΟΥΣ 5'!$E2</f>
        <v>Μικτό περιθώριο κέρδους 2006</v>
      </c>
      <c r="H1" s="1" t="s">
        <v>139</v>
      </c>
      <c r="I1" s="3" t="str">
        <f>"Λειτουργικό περιθώριο κέρδους "&amp;'ΣΤΟΙΧΕΙΑ ΕΤΟΥΣ 1'!$E2</f>
        <v>Λειτουργικό περιθώριο κέρδους 2002</v>
      </c>
      <c r="J1" s="3" t="str">
        <f>"Λειτουργικό περιθώριο κέρδους "&amp;'ΣΤΟΙΧΕΙΑ ΕΤΟΥΣ 2'!$E2</f>
        <v>Λειτουργικό περιθώριο κέρδους 2003</v>
      </c>
      <c r="K1" s="3" t="str">
        <f>"Λειτουργικό περιθώριο κέρδους "&amp;'ΣΤΟΙΧΕΙΑ ΕΤΟΥΣ 3'!$E2</f>
        <v>Λειτουργικό περιθώριο κέρδους 2004</v>
      </c>
      <c r="L1" s="3" t="str">
        <f>"Λειτουργικό περιθώριο κέρδους "&amp;'ΣΤΟΙΧΕΙΑ ΕΤΟΥΣ 4'!$E2</f>
        <v>Λειτουργικό περιθώριο κέρδους 2005</v>
      </c>
      <c r="M1" s="3" t="str">
        <f>"Λειτουργικό περιθώριο κέρδους "&amp;'ΣΤΟΙΧΕΙΑ ΕΤΟΥΣ 5'!$E2</f>
        <v>Λειτουργικό περιθώριο κέρδους 2006</v>
      </c>
      <c r="N1" s="1" t="s">
        <v>140</v>
      </c>
      <c r="O1" s="3" t="str">
        <f>"Καθαρό περιθώριο κέρδους "&amp;'ΣΤΟΙΧΕΙΑ ΕΤΟΥΣ 1'!$E2</f>
        <v>Καθαρό περιθώριο κέρδους 2002</v>
      </c>
      <c r="P1" s="3" t="str">
        <f>"Καθαρό περιθώριο κέρδους "&amp;'ΣΤΟΙΧΕΙΑ ΕΤΟΥΣ 2'!$E2</f>
        <v>Καθαρό περιθώριο κέρδους 2003</v>
      </c>
      <c r="Q1" s="3" t="str">
        <f>"Καθαρό περιθώριο κέρδους "&amp;'ΣΤΟΙΧΕΙΑ ΕΤΟΥΣ 3'!$E2</f>
        <v>Καθαρό περιθώριο κέρδους 2004</v>
      </c>
      <c r="R1" s="3" t="str">
        <f>"Καθαρό περιθώριο κέρδους "&amp;'ΣΤΟΙΧΕΙΑ ΕΤΟΥΣ 4'!$E2</f>
        <v>Καθαρό περιθώριο κέρδους 2005</v>
      </c>
      <c r="S1" s="3" t="str">
        <f>"Καθαρό περιθώριο κέρδους "&amp;'ΣΤΟΙΧΕΙΑ ΕΤΟΥΣ 5'!$E2</f>
        <v>Καθαρό περιθώριο κέρδους 2006</v>
      </c>
      <c r="T1" s="1" t="s">
        <v>141</v>
      </c>
      <c r="U1" s="3" t="str">
        <f>"Αποδοτικότητα ιδίων κεφαλαίων "&amp;'ΣΤΟΙΧΕΙΑ ΕΤΟΥΣ 1'!$E2</f>
        <v>Αποδοτικότητα ιδίων κεφαλαίων 2002</v>
      </c>
      <c r="V1" s="3" t="str">
        <f>"Αποδοτικότητα ιδίων κεφαλαίων "&amp;'ΣΤΟΙΧΕΙΑ ΕΤΟΥΣ 2'!$E2</f>
        <v>Αποδοτικότητα ιδίων κεφαλαίων 2003</v>
      </c>
      <c r="W1" s="3" t="str">
        <f>"Αποδοτικότητα ιδίων κεφαλαίων "&amp;'ΣΤΟΙΧΕΙΑ ΕΤΟΥΣ 3'!$E2</f>
        <v>Αποδοτικότητα ιδίων κεφαλαίων 2004</v>
      </c>
      <c r="X1" s="3" t="str">
        <f>"Αποδοτικότητα ιδίων κεφαλαίων "&amp;'ΣΤΟΙΧΕΙΑ ΕΤΟΥΣ 4'!$E2</f>
        <v>Αποδοτικότητα ιδίων κεφαλαίων 2005</v>
      </c>
      <c r="Y1" s="3" t="str">
        <f>"Αποδοτικότητα ιδίων κεφαλαίων "&amp;'ΣΤΟΙΧΕΙΑ ΕΤΟΥΣ 5'!$E2</f>
        <v>Αποδοτικότητα ιδίων κεφαλαίων 2006</v>
      </c>
      <c r="Z1" s="1" t="s">
        <v>142</v>
      </c>
      <c r="AA1" s="3" t="str">
        <f>"Αποδοτικότητα Απασχολούμενων κεφαλαίων "&amp;'ΣΤΟΙΧΕΙΑ ΕΤΟΥΣ 1'!$E2</f>
        <v>Αποδοτικότητα Απασχολούμενων κεφαλαίων 2002</v>
      </c>
      <c r="AB1" s="3" t="str">
        <f>"Αποδοτικότητα Απασχολούμενων κεφαλαίων "&amp;'ΣΤΟΙΧΕΙΑ ΕΤΟΥΣ 2'!$E2</f>
        <v>Αποδοτικότητα Απασχολούμενων κεφαλαίων 2003</v>
      </c>
      <c r="AC1" s="3" t="str">
        <f>"Αποδοτικότητα Απασχολούμενων κεφαλαίων "&amp;'ΣΤΟΙΧΕΙΑ ΕΤΟΥΣ 3'!$E2</f>
        <v>Αποδοτικότητα Απασχολούμενων κεφαλαίων 2004</v>
      </c>
      <c r="AD1" s="3" t="str">
        <f>"Αποδοτικότητα Απασχολούμενων κεφαλαίων "&amp;'ΣΤΟΙΧΕΙΑ ΕΤΟΥΣ 4'!$E2</f>
        <v>Αποδοτικότητα Απασχολούμενων κεφαλαίων 2005</v>
      </c>
      <c r="AE1" s="3" t="str">
        <f>"Αποδοτικότητα Απασχολούμενων κεφαλαίων "&amp;'ΣΤΟΙΧΕΙΑ ΕΤΟΥΣ 5'!$E2</f>
        <v>Αποδοτικότητα Απασχολούμενων κεφαλαίων 2006</v>
      </c>
      <c r="AF1" s="1" t="s">
        <v>143</v>
      </c>
      <c r="AG1" s="3" t="str">
        <f>"EBITDA "&amp;'ΣΤΟΙΧΕΙΑ ΕΤΟΥΣ 1'!$E2</f>
        <v>EBITDA 2002</v>
      </c>
      <c r="AH1" s="3" t="str">
        <f>"EBITDA "&amp;'ΣΤΟΙΧΕΙΑ ΕΤΟΥΣ 2'!$E2</f>
        <v>EBITDA 2003</v>
      </c>
      <c r="AI1" s="3" t="str">
        <f>"EBITDA "&amp;'ΣΤΟΙΧΕΙΑ ΕΤΟΥΣ 3'!$E2</f>
        <v>EBITDA 2004</v>
      </c>
      <c r="AJ1" s="3" t="str">
        <f>"EBITDA "&amp;'ΣΤΟΙΧΕΙΑ ΕΤΟΥΣ 4'!$E2</f>
        <v>EBITDA 2005</v>
      </c>
      <c r="AK1" s="3" t="str">
        <f>"EBITDA "&amp;'ΣΤΟΙΧΕΙΑ ΕΤΟΥΣ 5'!$E2</f>
        <v>EBITDA 2006</v>
      </c>
      <c r="AL1" s="1" t="s">
        <v>138</v>
      </c>
      <c r="AM1" s="3" t="str">
        <f>"Περιθώριο EBITDA "&amp;'ΣΤΟΙΧΕΙΑ ΕΤΟΥΣ 1'!$E2</f>
        <v>Περιθώριο EBITDA 2002</v>
      </c>
      <c r="AN1" s="3" t="str">
        <f>"Περιθώριο EBITDA "&amp;'ΣΤΟΙΧΕΙΑ ΕΤΟΥΣ 2'!$E2</f>
        <v>Περιθώριο EBITDA 2003</v>
      </c>
      <c r="AO1" s="3" t="str">
        <f>"Περιθώριο EBITDA "&amp;'ΣΤΟΙΧΕΙΑ ΕΤΟΥΣ 3'!$E2</f>
        <v>Περιθώριο EBITDA 2004</v>
      </c>
      <c r="AP1" s="3" t="str">
        <f>"Περιθώριο EBITDA "&amp;'ΣΤΟΙΧΕΙΑ ΕΤΟΥΣ 4'!$E2</f>
        <v>Περιθώριο EBITDA 2005</v>
      </c>
      <c r="AQ1" s="3" t="str">
        <f>"Περιθώριο EBITDA "&amp;'ΣΤΟΙΧΕΙΑ ΕΤΟΥΣ 5'!$E2</f>
        <v>Περιθώριο EBITDA 2006</v>
      </c>
      <c r="AR1" s="1" t="s">
        <v>144</v>
      </c>
      <c r="AS1" s="3" t="str">
        <f>"Γενική ρευστότητα "&amp;'ΣΤΟΙΧΕΙΑ ΕΤΟΥΣ 1'!$E2</f>
        <v>Γενική ρευστότητα 2002</v>
      </c>
      <c r="AT1" s="3" t="str">
        <f>"Γενική ρευστότητα "&amp;'ΣΤΟΙΧΕΙΑ ΕΤΟΥΣ 2'!$E2</f>
        <v>Γενική ρευστότητα 2003</v>
      </c>
      <c r="AU1" s="3" t="str">
        <f>"Γενική ρευστότητα "&amp;'ΣΤΟΙΧΕΙΑ ΕΤΟΥΣ 3'!$E2</f>
        <v>Γενική ρευστότητα 2004</v>
      </c>
      <c r="AV1" s="3" t="str">
        <f>"Γενική ρευστότητα "&amp;'ΣΤΟΙΧΕΙΑ ΕΤΟΥΣ 4'!$E2</f>
        <v>Γενική ρευστότητα 2005</v>
      </c>
      <c r="AW1" s="3" t="str">
        <f>"Γενική ρευστότητα "&amp;'ΣΤΟΙΧΕΙΑ ΕΤΟΥΣ 5'!$E2</f>
        <v>Γενική ρευστότητα 2006</v>
      </c>
      <c r="AX1" s="1" t="s">
        <v>145</v>
      </c>
      <c r="AY1" s="3" t="str">
        <f>"Ειδική ρευστότητα "&amp;'ΣΤΟΙΧΕΙΑ ΕΤΟΥΣ 1'!$E2</f>
        <v>Ειδική ρευστότητα 2002</v>
      </c>
      <c r="AZ1" s="3" t="str">
        <f>"Ειδική ρευστότητα "&amp;'ΣΤΟΙΧΕΙΑ ΕΤΟΥΣ 2'!$E2</f>
        <v>Ειδική ρευστότητα 2003</v>
      </c>
      <c r="BA1" s="3" t="str">
        <f>"Ειδική ρευστότητα "&amp;'ΣΤΟΙΧΕΙΑ ΕΤΟΥΣ 3'!$E2</f>
        <v>Ειδική ρευστότητα 2004</v>
      </c>
      <c r="BB1" s="3" t="str">
        <f>"Ειδική ρευστότητα "&amp;'ΣΤΟΙΧΕΙΑ ΕΤΟΥΣ 4'!$E2</f>
        <v>Ειδική ρευστότητα 2005</v>
      </c>
      <c r="BC1" s="3" t="str">
        <f>"Ειδική ρευστότητα "&amp;'ΣΤΟΙΧΕΙΑ ΕΤΟΥΣ 5'!$E2</f>
        <v>Ειδική ρευστότητα 2006</v>
      </c>
      <c r="BD1" s="1" t="s">
        <v>146</v>
      </c>
      <c r="BE1" s="3" t="str">
        <f>"Ταμειακή ρευστότητα "&amp;'ΣΤΟΙΧΕΙΑ ΕΤΟΥΣ 1'!$E2</f>
        <v>Ταμειακή ρευστότητα 2002</v>
      </c>
      <c r="BF1" s="3" t="str">
        <f>"Ταμειακή ρευστότητα "&amp;'ΣΤΟΙΧΕΙΑ ΕΤΟΥΣ 2'!$E2</f>
        <v>Ταμειακή ρευστότητα 2003</v>
      </c>
      <c r="BG1" s="3" t="str">
        <f>"Ταμειακή ρευστότητα "&amp;'ΣΤΟΙΧΕΙΑ ΕΤΟΥΣ 3'!$E2</f>
        <v>Ταμειακή ρευστότητα 2004</v>
      </c>
      <c r="BH1" s="3" t="str">
        <f>"Ταμειακή ρευστότητα "&amp;'ΣΤΟΙΧΕΙΑ ΕΤΟΥΣ 4'!$E2</f>
        <v>Ταμειακή ρευστότητα 2005</v>
      </c>
      <c r="BI1" s="3" t="str">
        <f>"Ταμειακή ρευστότητα "&amp;'ΣΤΟΙΧΕΙΑ ΕΤΟΥΣ 5'!$E2</f>
        <v>Ταμειακή ρευστότητα 2006</v>
      </c>
      <c r="BJ1" s="1" t="s">
        <v>147</v>
      </c>
      <c r="BK1" s="3" t="str">
        <f>"Κεφάλαιο κίνησης "&amp;'ΣΤΟΙΧΕΙΑ ΕΤΟΥΣ 1'!$E2</f>
        <v>Κεφάλαιο κίνησης 2002</v>
      </c>
      <c r="BL1" s="3" t="str">
        <f>"Κεφάλαιο κίνησης "&amp;'ΣΤΟΙΧΕΙΑ ΕΤΟΥΣ 2'!$E2</f>
        <v>Κεφάλαιο κίνησης 2003</v>
      </c>
      <c r="BM1" s="3" t="str">
        <f>"Κεφάλαιο κίνησης "&amp;'ΣΤΟΙΧΕΙΑ ΕΤΟΥΣ 3'!$E2</f>
        <v>Κεφάλαιο κίνησης 2004</v>
      </c>
      <c r="BN1" s="3" t="str">
        <f>"Κεφάλαιο κίνησης "&amp;'ΣΤΟΙΧΕΙΑ ΕΤΟΥΣ 4'!$E2</f>
        <v>Κεφάλαιο κίνησης 2005</v>
      </c>
      <c r="BO1" s="3" t="str">
        <f>"Κεφάλαιο κίνησης "&amp;'ΣΤΟΙΧΕΙΑ ΕΤΟΥΣ 5'!$E2</f>
        <v>Κεφάλαιο κίνησης 2006</v>
      </c>
      <c r="BP1" s="1" t="s">
        <v>148</v>
      </c>
      <c r="BQ1" s="3" t="str">
        <f>"Σχέση ξένων προς ίδια κεφάλαια "&amp;'ΣΤΟΙΧΕΙΑ ΕΤΟΥΣ 1'!$E2</f>
        <v>Σχέση ξένων προς ίδια κεφάλαια 2002</v>
      </c>
      <c r="BR1" s="3" t="str">
        <f>"Σχέση ξένων προς ίδια κεφάλαια "&amp;'ΣΤΟΙΧΕΙΑ ΕΤΟΥΣ 2'!$E2</f>
        <v>Σχέση ξένων προς ίδια κεφάλαια 2003</v>
      </c>
      <c r="BS1" s="3" t="str">
        <f>"Σχέση ξένων προς ίδια κεφάλαια "&amp;'ΣΤΟΙΧΕΙΑ ΕΤΟΥΣ 3'!$E2</f>
        <v>Σχέση ξένων προς ίδια κεφάλαια 2004</v>
      </c>
      <c r="BT1" s="3" t="str">
        <f>"Σχέση ξένων προς ίδια κεφάλαια "&amp;'ΣΤΟΙΧΕΙΑ ΕΤΟΥΣ 4'!$E2</f>
        <v>Σχέση ξένων προς ίδια κεφάλαια 2005</v>
      </c>
      <c r="BU1" s="3" t="str">
        <f>"Σχέση ξένων προς ίδια κεφάλαια "&amp;'ΣΤΟΙΧΕΙΑ ΕΤΟΥΣ 5'!$E2</f>
        <v>Σχέση ξένων προς ίδια κεφάλαια 2006</v>
      </c>
      <c r="BV1" s="1" t="s">
        <v>149</v>
      </c>
      <c r="BW1" s="3" t="str">
        <f>"Κάλυψη χρηματοοικονομικών δαπανών "&amp;'ΣΤΟΙΧΕΙΑ ΕΤΟΥΣ 1'!$E2</f>
        <v>Κάλυψη χρηματοοικονομικών δαπανών 2002</v>
      </c>
      <c r="BX1" s="3" t="str">
        <f>"Κάλυψη χρηματοοικονομικών δαπανών "&amp;'ΣΤΟΙΧΕΙΑ ΕΤΟΥΣ 2'!$E2</f>
        <v>Κάλυψη χρηματοοικονομικών δαπανών 2003</v>
      </c>
      <c r="BY1" s="3" t="str">
        <f>"Κάλυψη χρηματοοικονομικών δαπανών "&amp;'ΣΤΟΙΧΕΙΑ ΕΤΟΥΣ 3'!$E2</f>
        <v>Κάλυψη χρηματοοικονομικών δαπανών 2004</v>
      </c>
      <c r="BZ1" s="3" t="str">
        <f>"Κάλυψη χρηματοοικονομικών δαπανών "&amp;'ΣΤΟΙΧΕΙΑ ΕΤΟΥΣ 4'!$E2</f>
        <v>Κάλυψη χρηματοοικονομικών δαπανών 2005</v>
      </c>
      <c r="CA1" s="3" t="str">
        <f>"Κάλυψη χρηματοοικονομικών δαπανών "&amp;'ΣΤΟΙΧΕΙΑ ΕΤΟΥΣ 5'!$E2</f>
        <v>Κάλυψη χρηματοοικονομικών δαπανών 2006</v>
      </c>
      <c r="CB1" s="1" t="s">
        <v>150</v>
      </c>
      <c r="CC1" s="3" t="str">
        <f>"Τραπεζικός δανεισμός προς ίδια κεφάλαια "&amp;'ΣΤΟΙΧΕΙΑ ΕΤΟΥΣ 1'!$E2</f>
        <v>Τραπεζικός δανεισμός προς ίδια κεφάλαια 2002</v>
      </c>
      <c r="CD1" s="3" t="str">
        <f>"Τραπεζικός δανεισμός προς ίδια κεφάλαια "&amp;'ΣΤΟΙΧΕΙΑ ΕΤΟΥΣ 2'!$E2</f>
        <v>Τραπεζικός δανεισμός προς ίδια κεφάλαια 2003</v>
      </c>
      <c r="CE1" s="3" t="str">
        <f>"Τραπεζικός δανεισμός προς ίδια κεφάλαια "&amp;'ΣΤΟΙΧΕΙΑ ΕΤΟΥΣ 3'!$E2</f>
        <v>Τραπεζικός δανεισμός προς ίδια κεφάλαια 2004</v>
      </c>
      <c r="CF1" s="3" t="str">
        <f>"Τραπεζικός δανεισμός προς ίδια κεφάλαια "&amp;'ΣΤΟΙΧΕΙΑ ΕΤΟΥΣ 4'!$E2</f>
        <v>Τραπεζικός δανεισμός προς ίδια κεφάλαια 2005</v>
      </c>
      <c r="CG1" s="3" t="str">
        <f>"Τραπεζικός δανεισμός προς ίδια κεφάλαια "&amp;'ΣΤΟΙΧΕΙΑ ΕΤΟΥΣ 5'!$E2</f>
        <v>Τραπεζικός δανεισμός προς ίδια κεφάλαια 2006</v>
      </c>
      <c r="CH1" s="1" t="s">
        <v>155</v>
      </c>
      <c r="CI1" s="3" t="str">
        <f>"Μέσος όρος προθεσμίας είσπραξης απαιτήσεων "&amp;'ΣΤΟΙΧΕΙΑ ΕΤΟΥΣ 1'!$E2</f>
        <v>Μέσος όρος προθεσμίας είσπραξης απαιτήσεων 2002</v>
      </c>
      <c r="CJ1" s="3" t="str">
        <f>"Μέσος όρος προθεσμίας είσπραξης απαιτήσεων "&amp;'ΣΤΟΙΧΕΙΑ ΕΤΟΥΣ 2'!$E2</f>
        <v>Μέσος όρος προθεσμίας είσπραξης απαιτήσεων 2003</v>
      </c>
      <c r="CK1" s="3" t="str">
        <f>"Μέσος όρος προθεσμίας είσπραξης απαιτήσεων "&amp;'ΣΤΟΙΧΕΙΑ ΕΤΟΥΣ 3'!$E2</f>
        <v>Μέσος όρος προθεσμίας είσπραξης απαιτήσεων 2004</v>
      </c>
      <c r="CL1" s="3" t="str">
        <f>"Μέσος όρος προθεσμίας είσπραξης απαιτήσεων "&amp;'ΣΤΟΙΧΕΙΑ ΕΤΟΥΣ 4'!$E2</f>
        <v>Μέσος όρος προθεσμίας είσπραξης απαιτήσεων 2005</v>
      </c>
      <c r="CM1" s="3" t="str">
        <f>"Μέσος όρος προθεσμίας είσπραξης απαιτήσεων "&amp;'ΣΤΟΙΧΕΙΑ ΕΤΟΥΣ 5'!$E2</f>
        <v>Μέσος όρος προθεσμίας είσπραξης απαιτήσεων 2006</v>
      </c>
      <c r="CN1" s="1" t="s">
        <v>151</v>
      </c>
      <c r="CO1" s="3" t="str">
        <f>"Μέσος όρος εξόφλησης προμηθευτών "&amp;'ΣΤΟΙΧΕΙΑ ΕΤΟΥΣ 1'!$E2</f>
        <v>Μέσος όρος εξόφλησης προμηθευτών 2002</v>
      </c>
      <c r="CP1" s="3" t="str">
        <f>"Μέσος όρος εξόφλησης προμηθευτών "&amp;'ΣΤΟΙΧΕΙΑ ΕΤΟΥΣ 2'!$E2</f>
        <v>Μέσος όρος εξόφλησης προμηθευτών 2003</v>
      </c>
      <c r="CQ1" s="3" t="str">
        <f>"Μέσος όρος εξόφλησης προμηθευτών "&amp;'ΣΤΟΙΧΕΙΑ ΕΤΟΥΣ 3'!$E2</f>
        <v>Μέσος όρος εξόφλησης προμηθευτών 2004</v>
      </c>
      <c r="CR1" s="3" t="str">
        <f>"Μέσος όρος εξόφλησης προμηθευτών "&amp;'ΣΤΟΙΧΕΙΑ ΕΤΟΥΣ 4'!$E2</f>
        <v>Μέσος όρος εξόφλησης προμηθευτών 2005</v>
      </c>
      <c r="CS1" s="3" t="str">
        <f>"Μέσος όρος εξόφλησης προμηθευτών "&amp;'ΣΤΟΙΧΕΙΑ ΕΤΟΥΣ 5'!$E2</f>
        <v>Μέσος όρος εξόφλησης προμηθευτών 2006</v>
      </c>
      <c r="CT1" s="1" t="s">
        <v>152</v>
      </c>
      <c r="CU1" s="3" t="str">
        <f>"Κυκλοφοριακή ταχύτητα αποθεμάτων "&amp;'ΣΤΟΙΧΕΙΑ ΕΤΟΥΣ 1'!$E2</f>
        <v>Κυκλοφοριακή ταχύτητα αποθεμάτων 2002</v>
      </c>
      <c r="CV1" s="3" t="str">
        <f>"Κυκλοφοριακή ταχύτητα αποθεμάτων "&amp;'ΣΤΟΙΧΕΙΑ ΕΤΟΥΣ 2'!$E2</f>
        <v>Κυκλοφοριακή ταχύτητα αποθεμάτων 2003</v>
      </c>
      <c r="CW1" s="3" t="str">
        <f>"Κυκλοφοριακή ταχύτητα αποθεμάτων "&amp;'ΣΤΟΙΧΕΙΑ ΕΤΟΥΣ 3'!$E2</f>
        <v>Κυκλοφοριακή ταχύτητα αποθεμάτων 2004</v>
      </c>
      <c r="CX1" s="3" t="str">
        <f>"Κυκλοφοριακή ταχύτητα αποθεμάτων "&amp;'ΣΤΟΙΧΕΙΑ ΕΤΟΥΣ 4'!$E2</f>
        <v>Κυκλοφοριακή ταχύτητα αποθεμάτων 2005</v>
      </c>
      <c r="CY1" s="3" t="str">
        <f>"Κυκλοφοριακή ταχύτητα αποθεμάτων "&amp;'ΣΤΟΙΧΕΙΑ ΕΤΟΥΣ 5'!$E2</f>
        <v>Κυκλοφοριακή ταχύτητα αποθεμάτων 2006</v>
      </c>
      <c r="CZ1" s="1" t="s">
        <v>153</v>
      </c>
      <c r="DA1" s="3" t="str">
        <f>"Κυκλοφοριακή ταχύτητα απασχολούμενου κεφαλαίου "&amp;'ΣΤΟΙΧΕΙΑ ΕΤΟΥΣ 1'!$E2</f>
        <v>Κυκλοφοριακή ταχύτητα απασχολούμενου κεφαλαίου 2002</v>
      </c>
      <c r="DB1" s="3" t="str">
        <f>"Κυκλοφοριακή ταχύτητα απασχολούμενου κεφαλαίου "&amp;'ΣΤΟΙΧΕΙΑ ΕΤΟΥΣ 2'!$E2</f>
        <v>Κυκλοφοριακή ταχύτητα απασχολούμενου κεφαλαίου 2003</v>
      </c>
      <c r="DC1" s="3" t="str">
        <f>"Κυκλοφοριακή ταχύτητα απασχολούμενου κεφαλαίου "&amp;'ΣΤΟΙΧΕΙΑ ΕΤΟΥΣ 3'!$E2</f>
        <v>Κυκλοφοριακή ταχύτητα απασχολούμενου κεφαλαίου 2004</v>
      </c>
      <c r="DD1" s="3" t="str">
        <f>"Κυκλοφοριακή ταχύτητα απασχολούμενου κεφαλαίου "&amp;'ΣΤΟΙΧΕΙΑ ΕΤΟΥΣ 4'!$E2</f>
        <v>Κυκλοφοριακή ταχύτητα απασχολούμενου κεφαλαίου 2005</v>
      </c>
      <c r="DE1" s="3" t="str">
        <f>"Κυκλοφοριακή ταχύτητα απασχολούμενου κεφαλαίου "&amp;'ΣΤΟΙΧΕΙΑ ΕΤΟΥΣ 5'!$E2</f>
        <v>Κυκλοφοριακή ταχύτητα απασχολούμενου κεφαλαίου 2006</v>
      </c>
      <c r="DF1" s="1" t="s">
        <v>154</v>
      </c>
    </row>
    <row r="2" spans="2:110" ht="12.75">
      <c r="B2" t="str">
        <f>'ΔΕΙΚΤΕΣ ΚΛΑΔΟΥ'!B92&amp;" Εταιρειών Δείγματος"</f>
        <v>Ομάδα 17 Εταιρειών Δείγματος</v>
      </c>
      <c r="C2">
        <f>'ΔΕΙΚΤΕΣ ΚΛΑΔΟΥ'!$B2</f>
        <v>33.86585432667622</v>
      </c>
      <c r="D2">
        <f>'ΔΕΙΚΤΕΣ ΚΛΑΔΟΥ'!$B3</f>
        <v>32.34478477247857</v>
      </c>
      <c r="E2">
        <f>'ΔΕΙΚΤΕΣ ΚΛΑΔΟΥ'!$B4</f>
        <v>34.943268767307</v>
      </c>
      <c r="F2">
        <f>'ΔΕΙΚΤΕΣ ΚΛΑΔΟΥ'!$B5</f>
        <v>38.3491887589631</v>
      </c>
      <c r="G2">
        <f>'ΔΕΙΚΤΕΣ ΚΛΑΔΟΥ'!$B6</f>
        <v>39.73975247934536</v>
      </c>
      <c r="H2" s="2">
        <f>AVERAGE(C2:G2)</f>
        <v>35.84856982095405</v>
      </c>
      <c r="I2">
        <f>'ΔΕΙΚΤΕΣ ΚΛΑΔΟΥ'!$B7</f>
        <v>-0.5837728442969822</v>
      </c>
      <c r="J2">
        <f>'ΔΕΙΚΤΕΣ ΚΛΑΔΟΥ'!$B8</f>
        <v>-16.138839043248133</v>
      </c>
      <c r="K2">
        <f>'ΔΕΙΚΤΕΣ ΚΛΑΔΟΥ'!$B9</f>
        <v>2.0782789739405136</v>
      </c>
      <c r="L2">
        <f>'ΔΕΙΚΤΕΣ ΚΛΑΔΟΥ'!$B10</f>
        <v>1.8072485182812683</v>
      </c>
      <c r="M2">
        <f>'ΔΕΙΚΤΕΣ ΚΛΑΔΟΥ'!$B11</f>
        <v>6.312548160606247</v>
      </c>
      <c r="N2" s="2">
        <f>AVERAGE(I2:M2)</f>
        <v>-1.304907246943417</v>
      </c>
      <c r="O2">
        <f>'ΔΕΙΚΤΕΣ ΚΛΑΔΟΥ'!$B12</f>
        <v>0.4588200456335505</v>
      </c>
      <c r="P2">
        <f>'ΔΕΙΚΤΕΣ ΚΛΑΔΟΥ'!$B13</f>
        <v>-13.027893576562702</v>
      </c>
      <c r="Q2">
        <f>'ΔΕΙΚΤΕΣ ΚΛΑΔΟΥ'!$B14</f>
        <v>1.7274517240165626</v>
      </c>
      <c r="R2">
        <f>'ΔΕΙΚΤΕΣ ΚΛΑΔΟΥ'!$B15</f>
        <v>1.494656439150735</v>
      </c>
      <c r="S2">
        <f>'ΔΕΙΚΤΕΣ ΚΛΑΔΟΥ'!$B16</f>
        <v>6.341487497536796</v>
      </c>
      <c r="T2" s="2">
        <f>AVERAGE(O2:S2)</f>
        <v>-0.601095574045012</v>
      </c>
      <c r="U2">
        <f>'ΔΕΙΚΤΕΣ ΚΛΑΔΟΥ'!$B17</f>
        <v>4.818443578235241</v>
      </c>
      <c r="V2">
        <f>'ΔΕΙΚΤΕΣ ΚΛΑΔΟΥ'!$B18</f>
        <v>8.312637612720383</v>
      </c>
      <c r="W2">
        <f>'ΔΕΙΚΤΕΣ ΚΛΑΔΟΥ'!$B19</f>
        <v>6.413346841361995</v>
      </c>
      <c r="X2">
        <f>'ΔΕΙΚΤΕΣ ΚΛΑΔΟΥ'!$B20</f>
        <v>7.344423956998304</v>
      </c>
      <c r="Y2">
        <f>'ΔΕΙΚΤΕΣ ΚΛΑΔΟΥ'!$B21</f>
        <v>12.95130759802563</v>
      </c>
      <c r="Z2" s="2">
        <f>AVERAGE(U2:Y2)</f>
        <v>7.968031917468311</v>
      </c>
      <c r="AA2">
        <f>'ΔΕΙΚΤΕΣ ΚΛΑΔΟΥ'!$B22</f>
        <v>1.5722658847691624</v>
      </c>
      <c r="AB2">
        <f>'ΔΕΙΚΤΕΣ ΚΛΑΔΟΥ'!$B23</f>
        <v>3.6418554486588923</v>
      </c>
      <c r="AC2">
        <f>'ΔΕΙΚΤΕΣ ΚΛΑΔΟΥ'!$B24</f>
        <v>1.3459107124492133</v>
      </c>
      <c r="AD2">
        <f>'ΔΕΙΚΤΕΣ ΚΛΑΔΟΥ'!$B25</f>
        <v>1.3238410257844047</v>
      </c>
      <c r="AE2">
        <f>'ΔΕΙΚΤΕΣ ΚΛΑΔΟΥ'!$B26</f>
        <v>4.976135095945746</v>
      </c>
      <c r="AF2" s="2">
        <f>AVERAGE(AA2:AE2)</f>
        <v>2.5720016335214835</v>
      </c>
      <c r="AG2">
        <f>'ΔΕΙΚΤΕΣ ΚΛΑΔΟΥ'!$B27</f>
        <v>10427163.92857143</v>
      </c>
      <c r="AH2">
        <f>'ΔΕΙΚΤΕΣ ΚΛΑΔΟΥ'!$B28</f>
        <v>8581372.352941176</v>
      </c>
      <c r="AI2">
        <f>'ΔΕΙΚΤΕΣ ΚΛΑΔΟΥ'!$B29</f>
        <v>7449191.470588235</v>
      </c>
      <c r="AJ2">
        <f>'ΔΕΙΚΤΕΣ ΚΛΑΔΟΥ'!$B30</f>
        <v>7596823.823529412</v>
      </c>
      <c r="AK2">
        <f>'ΔΕΙΚΤΕΣ ΚΛΑΔΟΥ'!$B31</f>
        <v>5858131.94117647</v>
      </c>
      <c r="AL2" s="2">
        <f>AVERAGE(AG2:AK2)</f>
        <v>7982536.7033613445</v>
      </c>
      <c r="AM2">
        <f>'ΔΕΙΚΤΕΣ ΚΛΑΔΟΥ'!$B32</f>
        <v>11.277872491693362</v>
      </c>
      <c r="AN2">
        <f>'ΔΕΙΚΤΕΣ ΚΛΑΔΟΥ'!$B33</f>
        <v>-6.132479069393679</v>
      </c>
      <c r="AO2">
        <f>'ΔΕΙΚΤΕΣ ΚΛΑΔΟΥ'!$B34</f>
        <v>9.475777189206235</v>
      </c>
      <c r="AP2">
        <f>'ΔΕΙΚΤΕΣ ΚΛΑΔΟΥ'!$B35</f>
        <v>10.535067517304109</v>
      </c>
      <c r="AQ2">
        <f>'ΔΕΙΚΤΕΣ ΚΛΑΔΟΥ'!$B36</f>
        <v>13.985402256924035</v>
      </c>
      <c r="AR2" s="2">
        <f>AVERAGE(AM2:AQ2)</f>
        <v>7.828328077146812</v>
      </c>
      <c r="AS2">
        <f>'ΔΕΙΚΤΕΣ ΚΛΑΔΟΥ'!$B37</f>
        <v>1.7345421106704906</v>
      </c>
      <c r="AT2">
        <f>'ΔΕΙΚΤΕΣ ΚΛΑΔΟΥ'!$B38</f>
        <v>2.2663562861908573</v>
      </c>
      <c r="AU2">
        <f>'ΔΕΙΚΤΕΣ ΚΛΑΔΟΥ'!$B39</f>
        <v>1.884092420684316</v>
      </c>
      <c r="AV2">
        <f>'ΔΕΙΚΤΕΣ ΚΛΑΔΟΥ'!$B40</f>
        <v>1.8108853605131647</v>
      </c>
      <c r="AW2">
        <f>'ΔΕΙΚΤΕΣ ΚΛΑΔΟΥ'!$B41</f>
        <v>1.6727591063266807</v>
      </c>
      <c r="AX2" s="2">
        <f>AVERAGE(AS2:AW2)</f>
        <v>1.8737270568771016</v>
      </c>
      <c r="AY2">
        <f>'ΔΕΙΚΤΕΣ ΚΛΑΔΟΥ'!$B42</f>
        <v>1.355662055255518</v>
      </c>
      <c r="AZ2">
        <f>'ΔΕΙΚΤΕΣ ΚΛΑΔΟΥ'!$B43</f>
        <v>1.9515802980996009</v>
      </c>
      <c r="BA2">
        <f>'ΔΕΙΚΤΕΣ ΚΛΑΔΟΥ'!$B44</f>
        <v>1.5807095927443426</v>
      </c>
      <c r="BB2">
        <f>'ΔΕΙΚΤΕΣ ΚΛΑΔΟΥ'!$B45</f>
        <v>1.49640869806037</v>
      </c>
      <c r="BC2">
        <f>'ΔΕΙΚΤΕΣ ΚΛΑΔΟΥ'!$B46</f>
        <v>1.4081195683158754</v>
      </c>
      <c r="BD2" s="2">
        <f>AVERAGE(AY2:BC2)</f>
        <v>1.5584960424951413</v>
      </c>
      <c r="BE2">
        <f>'ΔΕΙΚΤΕΣ ΚΛΑΔΟΥ'!$B47</f>
        <v>0.4230144513419319</v>
      </c>
      <c r="BF2">
        <f>'ΔΕΙΚΤΕΣ ΚΛΑΔΟΥ'!$B48</f>
        <v>0.38083636508760327</v>
      </c>
      <c r="BG2">
        <f>'ΔΕΙΚΤΕΣ ΚΛΑΔΟΥ'!$B49</f>
        <v>0.5634747557316183</v>
      </c>
      <c r="BH2">
        <f>'ΔΕΙΚΤΕΣ ΚΛΑΔΟΥ'!$B50</f>
        <v>0.3801078015042257</v>
      </c>
      <c r="BI2">
        <f>'ΔΕΙΚΤΕΣ ΚΛΑΔΟΥ'!$B51</f>
        <v>0.28427849531489285</v>
      </c>
      <c r="BJ2" s="2">
        <f>AVERAGE(BE2:BI2)</f>
        <v>0.40634237379605437</v>
      </c>
      <c r="BK2">
        <f>'ΔΕΙΚΤΕΣ ΚΛΑΔΟΥ'!$B52</f>
        <v>4415858.066666666</v>
      </c>
      <c r="BL2">
        <f>'ΔΕΙΚΤΕΣ ΚΛΑΔΟΥ'!$B53</f>
        <v>4680558.823529412</v>
      </c>
      <c r="BM2">
        <f>'ΔΕΙΚΤΕΣ ΚΛΑΔΟΥ'!$B54</f>
        <v>3677498.294117647</v>
      </c>
      <c r="BN2">
        <f>'ΔΕΙΚΤΕΣ ΚΛΑΔΟΥ'!$B55</f>
        <v>4418909.882352941</v>
      </c>
      <c r="BO2">
        <f>'ΔΕΙΚΤΕΣ ΚΛΑΔΟΥ'!$B56</f>
        <v>6579643.411764706</v>
      </c>
      <c r="BP2" s="2">
        <f>AVERAGE(BK2:BO2)</f>
        <v>4754493.695686275</v>
      </c>
      <c r="BQ2">
        <f>'ΔΕΙΚΤΕΣ ΚΛΑΔΟΥ'!$B57</f>
        <v>0.859811855797947</v>
      </c>
      <c r="BR2">
        <f>'ΔΕΙΚΤΕΣ ΚΛΑΔΟΥ'!$B58</f>
        <v>0.8996544074658048</v>
      </c>
      <c r="BS2">
        <f>'ΔΕΙΚΤΕΣ ΚΛΑΔΟΥ'!$B59</f>
        <v>0.985145921703354</v>
      </c>
      <c r="BT2">
        <f>'ΔΕΙΚΤΕΣ ΚΛΑΔΟΥ'!$B60</f>
        <v>2.257618901211709</v>
      </c>
      <c r="BU2">
        <f>'ΔΕΙΚΤΕΣ ΚΛΑΔΟΥ'!$B61</f>
        <v>1.3917136318381405</v>
      </c>
      <c r="BV2" s="2">
        <f>AVERAGE(BQ2:BU2)</f>
        <v>1.278788943603391</v>
      </c>
      <c r="BW2">
        <f>'ΔΕΙΚΤΕΣ ΚΛΑΔΟΥ'!$B62</f>
        <v>25.829572712269034</v>
      </c>
      <c r="BX2">
        <f>'ΔΕΙΚΤΕΣ ΚΛΑΔΟΥ'!$B63</f>
        <v>42.45155364596319</v>
      </c>
      <c r="BY2">
        <f>'ΔΕΙΚΤΕΣ ΚΛΑΔΟΥ'!$B64</f>
        <v>20.088464103089557</v>
      </c>
      <c r="BZ2">
        <f>'ΔΕΙΚΤΕΣ ΚΛΑΔΟΥ'!$B65</f>
        <v>29.725493133336737</v>
      </c>
      <c r="CA2">
        <f>'ΔΕΙΚΤΕΣ ΚΛΑΔΟΥ'!$B66</f>
        <v>63.540181968356336</v>
      </c>
      <c r="CB2" s="2">
        <f>AVERAGE(BW2:CA2)</f>
        <v>36.32705311260297</v>
      </c>
      <c r="CC2">
        <f>'ΔΕΙΚΤΕΣ ΚΛΑΔΟΥ'!$B67</f>
        <v>35.48877791633814</v>
      </c>
      <c r="CD2">
        <f>'ΔΕΙΚΤΕΣ ΚΛΑΔΟΥ'!$B68</f>
        <v>43.22217141747586</v>
      </c>
      <c r="CE2">
        <f>'ΔΕΙΚΤΕΣ ΚΛΑΔΟΥ'!$B69</f>
        <v>40.84501026499423</v>
      </c>
      <c r="CF2">
        <f>'ΔΕΙΚΤΕΣ ΚΛΑΔΟΥ'!$B70</f>
        <v>40.079053914152055</v>
      </c>
      <c r="CG2">
        <f>'ΔΕΙΚΤΕΣ ΚΛΑΔΟΥ'!$B71</f>
        <v>37.60748205530308</v>
      </c>
      <c r="CH2" s="4">
        <f>AVERAGE(CC2:CG2)</f>
        <v>39.44849911365267</v>
      </c>
      <c r="CI2" s="27">
        <f>'ΔΕΙΚΤΕΣ ΚΛΑΔΟΥ'!$B72</f>
        <v>101.05743962968492</v>
      </c>
      <c r="CJ2" s="27">
        <f>'ΔΕΙΚΤΕΣ ΚΛΑΔΟΥ'!$B73</f>
        <v>114.4984532068989</v>
      </c>
      <c r="CK2" s="27">
        <f>'ΔΕΙΚΤΕΣ ΚΛΑΔΟΥ'!$B74</f>
        <v>120.80463422907218</v>
      </c>
      <c r="CL2" s="27">
        <f>'ΔΕΙΚΤΕΣ ΚΛΑΔΟΥ'!$B75</f>
        <v>142.78080316496352</v>
      </c>
      <c r="CM2" s="27">
        <f>'ΔΕΙΚΤΕΣ ΚΛΑΔΟΥ'!$B76</f>
        <v>166.71251636539876</v>
      </c>
      <c r="CN2" s="28">
        <f>AVERAGE(CI2:CM2)</f>
        <v>129.17076931920366</v>
      </c>
      <c r="CO2" s="27">
        <f>'ΔΕΙΚΤΕΣ ΚΛΑΔΟΥ'!$B77</f>
        <v>90.7338477139004</v>
      </c>
      <c r="CP2" s="27">
        <f>'ΔΕΙΚΤΕΣ ΚΛΑΔΟΥ'!$B78</f>
        <v>77.50352867204555</v>
      </c>
      <c r="CQ2" s="27">
        <f>'ΔΕΙΚΤΕΣ ΚΛΑΔΟΥ'!$B79</f>
        <v>104.36643419793698</v>
      </c>
      <c r="CR2" s="27">
        <f>'ΔΕΙΚΤΕΣ ΚΛΑΔΟΥ'!$B80</f>
        <v>106.57225158548484</v>
      </c>
      <c r="CS2" s="27">
        <f>'ΔΕΙΚΤΕΣ ΚΛΑΔΟΥ'!$B81</f>
        <v>129.47805154403304</v>
      </c>
      <c r="CT2" s="28">
        <f>AVERAGE(CO2:CS2)</f>
        <v>101.73082274268015</v>
      </c>
      <c r="CU2" s="27">
        <f>'ΔΕΙΚΤΕΣ ΚΛΑΔΟΥ'!$B82</f>
        <v>72.30835902728599</v>
      </c>
      <c r="CV2" s="27">
        <f>'ΔΕΙΚΤΕΣ ΚΛΑΔΟΥ'!$B83</f>
        <v>76.66110052651032</v>
      </c>
      <c r="CW2" s="27">
        <f>'ΔΕΙΚΤΕΣ ΚΛΑΔΟΥ'!$B84</f>
        <v>57.85805678708328</v>
      </c>
      <c r="CX2" s="27">
        <f>'ΔΕΙΚΤΕΣ ΚΛΑΔΟΥ'!$B85</f>
        <v>62.366795279856724</v>
      </c>
      <c r="CY2" s="27">
        <f>'ΔΕΙΚΤΕΣ ΚΛΑΔΟΥ'!$B86</f>
        <v>55.71830996692863</v>
      </c>
      <c r="CZ2" s="28">
        <f>AVERAGE(CU2:CY2)</f>
        <v>64.98252431753299</v>
      </c>
      <c r="DA2" s="29">
        <f>'ΔΕΙΚΤΕΣ ΚΛΑΔΟΥ'!$B87</f>
        <v>1.0195079568712797</v>
      </c>
      <c r="DB2" s="29">
        <f>'ΔΕΙΚΤΕΣ ΚΛΑΔΟΥ'!$B88</f>
        <v>1.0140841262480045</v>
      </c>
      <c r="DC2" s="29">
        <f>'ΔΕΙΚΤΕΣ ΚΛΑΔΟΥ'!$B89</f>
        <v>0.9543442263811862</v>
      </c>
      <c r="DD2" s="29">
        <f>'ΔΕΙΚΤΕΣ ΚΛΑΔΟΥ'!$B90</f>
        <v>0.9696344526081697</v>
      </c>
      <c r="DE2" s="29">
        <f>'ΔΕΙΚΤΕΣ ΚΛΑΔΟΥ'!$B91</f>
        <v>1.0333811119508383</v>
      </c>
      <c r="DF2" s="30">
        <f>AVERAGE(DA2:DE2)</f>
        <v>0.9981903748118957</v>
      </c>
    </row>
    <row r="3" spans="2:110" ht="12.75">
      <c r="B3" t="s">
        <v>132</v>
      </c>
      <c r="C3" t="str">
        <f>IF(NOT(AND(ISNUMBER('ΣΤΟΙΧΕΙΑ ΕΤΟΥΣ 1'!AP2),ISNUMBER('ΣΤΟΙΧΕΙΑ ΕΤΟΥΣ 1'!AN2))),"Δεν υπάρχουν στοιχεία",IF(OR('ΣΤΟΙΧΕΙΑ ΕΤΟΥΣ 1'!AN2&lt;=0,'ΣΤΟΙΧΕΙΑ ΕΤΟΥΣ 1'!AP2='ΣΤΟΙΧΕΙΑ ΕΤΟΥΣ 1'!AN2),"Δ.Υ (Πωλήσεις=0 ή πωλήσεις=μικτό περιθώριο)",IF(OR('ΣΤΟΙΧΕΙΑ ΕΤΟΥΣ 1'!AP2/'ΣΤΟΙΧΕΙΑ ΕΤΟΥΣ 1'!AN2*100&lt;-500,'ΣΤΟΙΧΕΙΑ ΕΤΟΥΣ 1'!AP2/'ΣΤΟΙΧΕΙΑ ΕΤΟΥΣ 1'!AN2*100&gt;99),"Εκτός ορίων (&gt;=-500,&lt;=99)",'ΣΤΟΙΧΕΙΑ ΕΤΟΥΣ 1'!AP2/'ΣΤΟΙΧΕΙΑ ΕΤΟΥΣ 1'!AN2*100)))</f>
        <v>Δ.Υ (Πωλήσεις=0 ή πωλήσεις=μικτό περιθώριο)</v>
      </c>
      <c r="D3" t="str">
        <f>IF(NOT(AND(ISNUMBER('ΣΤΟΙΧΕΙΑ ΕΤΟΥΣ 2'!AP2),ISNUMBER('ΣΤΟΙΧΕΙΑ ΕΤΟΥΣ 2'!AN2))),"Δεν υπάρχουν στοιχεία",IF(OR('ΣΤΟΙΧΕΙΑ ΕΤΟΥΣ 2'!AN2&lt;=0,'ΣΤΟΙΧΕΙΑ ΕΤΟΥΣ 2'!AP2='ΣΤΟΙΧΕΙΑ ΕΤΟΥΣ 2'!AN2),"Δ.Υ (Πωλήσεις=0 ή πωλήσεις=μικτό περιθώριο)",IF(OR('ΣΤΟΙΧΕΙΑ ΕΤΟΥΣ 2'!AP2/'ΣΤΟΙΧΕΙΑ ΕΤΟΥΣ 2'!AN2*100&lt;-500,'ΣΤΟΙΧΕΙΑ ΕΤΟΥΣ 2'!AP2/'ΣΤΟΙΧΕΙΑ ΕΤΟΥΣ 2'!AN2*100&gt;99),"Εκτός ορίων (&gt;=-500,&lt;=99)",'ΣΤΟΙΧΕΙΑ ΕΤΟΥΣ 2'!AP2/'ΣΤΟΙΧΕΙΑ ΕΤΟΥΣ 2'!AN2*100)))</f>
        <v>Δ.Υ (Πωλήσεις=0 ή πωλήσεις=μικτό περιθώριο)</v>
      </c>
      <c r="E3" t="str">
        <f>IF(NOT(AND(ISNUMBER('ΣΤΟΙΧΕΙΑ ΕΤΟΥΣ 3'!AP2),ISNUMBER('ΣΤΟΙΧΕΙΑ ΕΤΟΥΣ 3'!AN2))),"Δεν υπάρχουν στοιχεία",IF(OR('ΣΤΟΙΧΕΙΑ ΕΤΟΥΣ 3'!AN2&lt;=0,'ΣΤΟΙΧΕΙΑ ΕΤΟΥΣ 3'!AP2='ΣΤΟΙΧΕΙΑ ΕΤΟΥΣ 3'!AN2),"Δ.Υ (Πωλήσεις=0 ή πωλήσεις=μικτό περιθώριο)",IF(OR('ΣΤΟΙΧΕΙΑ ΕΤΟΥΣ 3'!AP2/'ΣΤΟΙΧΕΙΑ ΕΤΟΥΣ 3'!AN2*100&lt;-500,'ΣΤΟΙΧΕΙΑ ΕΤΟΥΣ 3'!AP2/'ΣΤΟΙΧΕΙΑ ΕΤΟΥΣ 3'!AN2*100&gt;99),"Εκτός ορίων (&gt;=-500,&lt;=99)",'ΣΤΟΙΧΕΙΑ ΕΤΟΥΣ 3'!AP2/'ΣΤΟΙΧΕΙΑ ΕΤΟΥΣ 3'!AN2*100)))</f>
        <v>Δ.Υ (Πωλήσεις=0 ή πωλήσεις=μικτό περιθώριο)</v>
      </c>
      <c r="F3" t="str">
        <f>IF(NOT(AND(ISNUMBER('ΣΤΟΙΧΕΙΑ ΕΤΟΥΣ 4'!AP2),ISNUMBER('ΣΤΟΙΧΕΙΑ ΕΤΟΥΣ 4'!AN2))),"Δεν υπάρχουν στοιχεία",IF(OR('ΣΤΟΙΧΕΙΑ ΕΤΟΥΣ 4'!AN2&lt;=0,'ΣΤΟΙΧΕΙΑ ΕΤΟΥΣ 4'!AP2='ΣΤΟΙΧΕΙΑ ΕΤΟΥΣ 4'!AN2),"Δ.Υ (Πωλήσεις=0 ή πωλήσεις=μικτό περιθώριο)",IF(OR('ΣΤΟΙΧΕΙΑ ΕΤΟΥΣ 4'!AP2/'ΣΤΟΙΧΕΙΑ ΕΤΟΥΣ 4'!AN2*100&lt;-500,'ΣΤΟΙΧΕΙΑ ΕΤΟΥΣ 4'!AP2/'ΣΤΟΙΧΕΙΑ ΕΤΟΥΣ 4'!AN2*100&gt;99),"Εκτός ορίων (&gt;=-500,&lt;=99)",'ΣΤΟΙΧΕΙΑ ΕΤΟΥΣ 4'!AP2/'ΣΤΟΙΧΕΙΑ ΕΤΟΥΣ 4'!AN2*100)))</f>
        <v>Δ.Υ (Πωλήσεις=0 ή πωλήσεις=μικτό περιθώριο)</v>
      </c>
      <c r="G3" t="str">
        <f>IF(NOT(AND(ISNUMBER('ΣΤΟΙΧΕΙΑ ΕΤΟΥΣ 5'!AP2),ISNUMBER('ΣΤΟΙΧΕΙΑ ΕΤΟΥΣ 5'!AN2))),"Δεν υπάρχουν στοιχεία",IF(OR('ΣΤΟΙΧΕΙΑ ΕΤΟΥΣ 5'!AN2&lt;=0,'ΣΤΟΙΧΕΙΑ ΕΤΟΥΣ 5'!AP2='ΣΤΟΙΧΕΙΑ ΕΤΟΥΣ 5'!AN2),"Δ.Υ (Πωλήσεις=0 ή πωλήσεις=μικτό περιθώριο)",IF(OR('ΣΤΟΙΧΕΙΑ ΕΤΟΥΣ 5'!AP2/'ΣΤΟΙΧΕΙΑ ΕΤΟΥΣ 5'!AN2*100&lt;-500,'ΣΤΟΙΧΕΙΑ ΕΤΟΥΣ 5'!AP2/'ΣΤΟΙΧΕΙΑ ΕΤΟΥΣ 5'!AN2*100&gt;99),"Εκτός ορίων (&gt;=-500,&lt;=99)",'ΣΤΟΙΧΕΙΑ ΕΤΟΥΣ 5'!AP2/'ΣΤΟΙΧΕΙΑ ΕΤΟΥΣ 5'!AN2*100)))</f>
        <v>Δ.Υ (Πωλήσεις=0 ή πωλήσεις=μικτό περιθώριο)</v>
      </c>
      <c r="H3" s="2" t="e">
        <f>AVERAGE(C3:G3)</f>
        <v>#DIV/0!</v>
      </c>
      <c r="I3" t="str">
        <f>IF(NOT(AND(ISNUMBER('ΣΤΟΙΧΕΙΑ ΕΤΟΥΣ 1'!AT2),ISNUMBER('ΣΤΟΙΧΕΙΑ ΕΤΟΥΣ 1'!AN2))),"Δεν υπάρχουν στοιχεία",IF('ΣΤΟΙΧΕΙΑ ΕΤΟΥΣ 1'!AN2&lt;=0,"Δ.Υ (Πωλήσεις=0)",IF(OR('ΣΤΟΙΧΕΙΑ ΕΤΟΥΣ 1'!AT2/'ΣΤΟΙΧΕΙΑ ΕΤΟΥΣ 1'!AN2*100&lt;-500,'ΣΤΟΙΧΕΙΑ ΕΤΟΥΣ 1'!AT2/'ΣΤΟΙΧΕΙΑ ΕΤΟΥΣ 1'!AN2*100&gt;500),"Εκτός ορίων (&gt;=-500,&lt;=500)",'ΣΤΟΙΧΕΙΑ ΕΤΟΥΣ 1'!AT2/'ΣΤΟΙΧΕΙΑ ΕΤΟΥΣ 1'!AN2*100)))</f>
        <v>Δ.Υ (Πωλήσεις=0)</v>
      </c>
      <c r="J3" t="str">
        <f>IF(NOT(AND(ISNUMBER('ΣΤΟΙΧΕΙΑ ΕΤΟΥΣ 2'!AT2),ISNUMBER('ΣΤΟΙΧΕΙΑ ΕΤΟΥΣ 2'!AN2))),"Δεν υπάρχουν στοιχεία",IF('ΣΤΟΙΧΕΙΑ ΕΤΟΥΣ 2'!AN2&lt;=0,"Δ.Υ (Πωλήσεις=0)",IF(OR('ΣΤΟΙΧΕΙΑ ΕΤΟΥΣ 2'!AT2/'ΣΤΟΙΧΕΙΑ ΕΤΟΥΣ 2'!AN2*100&lt;-500,'ΣΤΟΙΧΕΙΑ ΕΤΟΥΣ 2'!AT2/'ΣΤΟΙΧΕΙΑ ΕΤΟΥΣ 2'!AN2*100&gt;500),"Εκτός ορίων (&gt;=-500,&lt;=500)",'ΣΤΟΙΧΕΙΑ ΕΤΟΥΣ 2'!AT2/'ΣΤΟΙΧΕΙΑ ΕΤΟΥΣ 2'!AN2*100)))</f>
        <v>Δ.Υ (Πωλήσεις=0)</v>
      </c>
      <c r="K3" t="str">
        <f>IF(NOT(AND(ISNUMBER('ΣΤΟΙΧΕΙΑ ΕΤΟΥΣ 3'!AT2),ISNUMBER('ΣΤΟΙΧΕΙΑ ΕΤΟΥΣ 3'!AN2))),"Δεν υπάρχουν στοιχεία",IF('ΣΤΟΙΧΕΙΑ ΕΤΟΥΣ 3'!AN2&lt;=0,"Δ.Υ (Πωλήσεις=0)",IF(OR('ΣΤΟΙΧΕΙΑ ΕΤΟΥΣ 3'!AT2/'ΣΤΟΙΧΕΙΑ ΕΤΟΥΣ 3'!AN2*100&lt;-500,'ΣΤΟΙΧΕΙΑ ΕΤΟΥΣ 3'!AT2/'ΣΤΟΙΧΕΙΑ ΕΤΟΥΣ 3'!AN2*100&gt;500),"Εκτός ορίων (&gt;=-500,&lt;=500)",'ΣΤΟΙΧΕΙΑ ΕΤΟΥΣ 3'!AT2/'ΣΤΟΙΧΕΙΑ ΕΤΟΥΣ 3'!AN2*100)))</f>
        <v>Δ.Υ (Πωλήσεις=0)</v>
      </c>
      <c r="L3" t="str">
        <f>IF(NOT(AND(ISNUMBER('ΣΤΟΙΧΕΙΑ ΕΤΟΥΣ 4'!AT2),ISNUMBER('ΣΤΟΙΧΕΙΑ ΕΤΟΥΣ 4'!AN2))),"Δεν υπάρχουν στοιχεία",IF('ΣΤΟΙΧΕΙΑ ΕΤΟΥΣ 4'!AN2&lt;=0,"Δ.Υ (Πωλήσεις=0)",IF(OR('ΣΤΟΙΧΕΙΑ ΕΤΟΥΣ 4'!AT2/'ΣΤΟΙΧΕΙΑ ΕΤΟΥΣ 4'!AN2*100&lt;-500,'ΣΤΟΙΧΕΙΑ ΕΤΟΥΣ 4'!AT2/'ΣΤΟΙΧΕΙΑ ΕΤΟΥΣ 4'!AN2*100&gt;500),"Εκτός ορίων (&gt;=-500,&lt;=500)",'ΣΤΟΙΧΕΙΑ ΕΤΟΥΣ 4'!AT2/'ΣΤΟΙΧΕΙΑ ΕΤΟΥΣ 4'!AN2*100)))</f>
        <v>Δ.Υ (Πωλήσεις=0)</v>
      </c>
      <c r="M3" t="str">
        <f>IF(NOT(AND(ISNUMBER('ΣΤΟΙΧΕΙΑ ΕΤΟΥΣ 5'!AT2),ISNUMBER('ΣΤΟΙΧΕΙΑ ΕΤΟΥΣ 5'!AN2))),"Δεν υπάρχουν στοιχεία",IF('ΣΤΟΙΧΕΙΑ ΕΤΟΥΣ 5'!AN2&lt;=0,"Δ.Υ (Πωλήσεις=0)",IF(OR('ΣΤΟΙΧΕΙΑ ΕΤΟΥΣ 5'!AT2/'ΣΤΟΙΧΕΙΑ ΕΤΟΥΣ 5'!AN2*100&lt;-500,'ΣΤΟΙΧΕΙΑ ΕΤΟΥΣ 5'!AT2/'ΣΤΟΙΧΕΙΑ ΕΤΟΥΣ 5'!AN2*100&gt;500),"Εκτός ορίων (&gt;=-500,&lt;=500)",'ΣΤΟΙΧΕΙΑ ΕΤΟΥΣ 5'!AT2/'ΣΤΟΙΧΕΙΑ ΕΤΟΥΣ 5'!AN2*100)))</f>
        <v>Δ.Υ (Πωλήσεις=0)</v>
      </c>
      <c r="N3" s="2" t="e">
        <f>AVERAGE(I3:M3)</f>
        <v>#DIV/0!</v>
      </c>
      <c r="O3" t="str">
        <f>IF(NOT(AND(ISNUMBER('ΣΤΟΙΧΕΙΑ ΕΤΟΥΣ 1'!AZ2),ISNUMBER('ΣΤΟΙΧΕΙΑ ΕΤΟΥΣ 1'!AN2))),"Δεν υπάρχουν στοιχεία",IF('ΣΤΟΙΧΕΙΑ ΕΤΟΥΣ 1'!AN2&lt;=0,"Δ.Υ (Πωλήσεις=0)",IF(OR('ΣΤΟΙΧΕΙΑ ΕΤΟΥΣ 1'!AZ2/'ΣΤΟΙΧΕΙΑ ΕΤΟΥΣ 1'!AN2*100&lt;-500,'ΣΤΟΙΧΕΙΑ ΕΤΟΥΣ 1'!AZ2/'ΣΤΟΙΧΕΙΑ ΕΤΟΥΣ 1'!AN2*100&gt;500),"Εκτός ορίων (&gt;=-500,&lt;=500)",'ΣΤΟΙΧΕΙΑ ΕΤΟΥΣ 1'!AZ2/'ΣΤΟΙΧΕΙΑ ΕΤΟΥΣ 1'!AN2*100)))</f>
        <v>Δ.Υ (Πωλήσεις=0)</v>
      </c>
      <c r="P3" t="str">
        <f>IF(NOT(AND(ISNUMBER('ΣΤΟΙΧΕΙΑ ΕΤΟΥΣ 2'!AZ2),ISNUMBER('ΣΤΟΙΧΕΙΑ ΕΤΟΥΣ 2'!AN2))),"Δεν υπάρχουν στοιχεία",IF('ΣΤΟΙΧΕΙΑ ΕΤΟΥΣ 2'!AN2&lt;=0,"Δ.Υ (Πωλήσεις=0)",IF(OR('ΣΤΟΙΧΕΙΑ ΕΤΟΥΣ 2'!AZ2/'ΣΤΟΙΧΕΙΑ ΕΤΟΥΣ 2'!AN2*100&lt;-500,'ΣΤΟΙΧΕΙΑ ΕΤΟΥΣ 2'!AZ2/'ΣΤΟΙΧΕΙΑ ΕΤΟΥΣ 2'!AN2*100&gt;500),"Εκτός ορίων (&gt;=-500,&lt;=500)",'ΣΤΟΙΧΕΙΑ ΕΤΟΥΣ 2'!AZ2/'ΣΤΟΙΧΕΙΑ ΕΤΟΥΣ 2'!AN2*100)))</f>
        <v>Δ.Υ (Πωλήσεις=0)</v>
      </c>
      <c r="Q3" t="str">
        <f>IF(NOT(AND(ISNUMBER('ΣΤΟΙΧΕΙΑ ΕΤΟΥΣ 3'!AZ2),ISNUMBER('ΣΤΟΙΧΕΙΑ ΕΤΟΥΣ 3'!AN2))),"Δεν υπάρχουν στοιχεία",IF('ΣΤΟΙΧΕΙΑ ΕΤΟΥΣ 3'!AN2&lt;=0,"Δ.Υ (Πωλήσεις=0)",IF(OR('ΣΤΟΙΧΕΙΑ ΕΤΟΥΣ 3'!AZ2/'ΣΤΟΙΧΕΙΑ ΕΤΟΥΣ 3'!AN2*100&lt;-500,'ΣΤΟΙΧΕΙΑ ΕΤΟΥΣ 3'!AZ2/'ΣΤΟΙΧΕΙΑ ΕΤΟΥΣ 3'!AN2*100&gt;500),"Εκτός ορίων (&gt;=-500,&lt;=500)",'ΣΤΟΙΧΕΙΑ ΕΤΟΥΣ 3'!AZ2/'ΣΤΟΙΧΕΙΑ ΕΤΟΥΣ 3'!AN2*100)))</f>
        <v>Δ.Υ (Πωλήσεις=0)</v>
      </c>
      <c r="R3" t="str">
        <f>IF(NOT(AND(ISNUMBER('ΣΤΟΙΧΕΙΑ ΕΤΟΥΣ 4'!AZ2),ISNUMBER('ΣΤΟΙΧΕΙΑ ΕΤΟΥΣ 4'!AN2))),"Δεν υπάρχουν στοιχεία",IF('ΣΤΟΙΧΕΙΑ ΕΤΟΥΣ 4'!AN2&lt;=0,"Δ.Υ (Πωλήσεις=0)",IF(OR('ΣΤΟΙΧΕΙΑ ΕΤΟΥΣ 4'!AZ2/'ΣΤΟΙΧΕΙΑ ΕΤΟΥΣ 4'!AN2*100&lt;-500,'ΣΤΟΙΧΕΙΑ ΕΤΟΥΣ 4'!AZ2/'ΣΤΟΙΧΕΙΑ ΕΤΟΥΣ 4'!AN2*100&gt;500),"Εκτός ορίων (&gt;=-500,&lt;=500)",'ΣΤΟΙΧΕΙΑ ΕΤΟΥΣ 4'!AZ2/'ΣΤΟΙΧΕΙΑ ΕΤΟΥΣ 4'!AN2*100)))</f>
        <v>Δ.Υ (Πωλήσεις=0)</v>
      </c>
      <c r="S3" t="str">
        <f>IF(NOT(AND(ISNUMBER('ΣΤΟΙΧΕΙΑ ΕΤΟΥΣ 5'!AZ2),ISNUMBER('ΣΤΟΙΧΕΙΑ ΕΤΟΥΣ 5'!AN2))),"Δεν υπάρχουν στοιχεία",IF('ΣΤΟΙΧΕΙΑ ΕΤΟΥΣ 5'!AN2&lt;=0,"Δ.Υ (Πωλήσεις=0)",IF(OR('ΣΤΟΙΧΕΙΑ ΕΤΟΥΣ 5'!AZ2/'ΣΤΟΙΧΕΙΑ ΕΤΟΥΣ 5'!AN2*100&lt;-500,'ΣΤΟΙΧΕΙΑ ΕΤΟΥΣ 5'!AZ2/'ΣΤΟΙΧΕΙΑ ΕΤΟΥΣ 5'!AN2*100&gt;500),"Εκτός ορίων (&gt;=-500,&lt;=500)",'ΣΤΟΙΧΕΙΑ ΕΤΟΥΣ 5'!AZ2/'ΣΤΟΙΧΕΙΑ ΕΤΟΥΣ 5'!AN2*100)))</f>
        <v>Δ.Υ (Πωλήσεις=0)</v>
      </c>
      <c r="T3" s="2" t="e">
        <f>AVERAGE(O3:S3)</f>
        <v>#DIV/0!</v>
      </c>
      <c r="U3" t="str">
        <f>IF(NOT(AND(ISNUMBER('ΣΤΟΙΧΕΙΑ ΕΤΟΥΣ 1'!AZ2),ISNUMBER('ΣΤΟΙΧΕΙΑ ΕΤΟΥΣ 1'!AA2))),"Δεν υπάρχουν στοιχεία",IF('ΣΤΟΙΧΕΙΑ ΕΤΟΥΣ 1'!AA2&lt;=0,"Δ.Υ (Ιδια κεφάλαια&lt;=0)",IF(OR('ΣΤΟΙΧΕΙΑ ΕΤΟΥΣ 1'!AZ2/'ΣΤΟΙΧΕΙΑ ΕΤΟΥΣ 1'!AA2*100&lt;-500,'ΣΤΟΙΧΕΙΑ ΕΤΟΥΣ 1'!AZ2/'ΣΤΟΙΧΕΙΑ ΕΤΟΥΣ 1'!AA2*100&gt;500),"Εκτός ορίων (&gt;=-500,&lt;=500)",'ΣΤΟΙΧΕΙΑ ΕΤΟΥΣ 1'!AZ2/'ΣΤΟΙΧΕΙΑ ΕΤΟΥΣ 1'!AA2*100)))</f>
        <v>Δ.Υ (Ιδια κεφάλαια&lt;=0)</v>
      </c>
      <c r="V3" t="str">
        <f>IF(NOT(AND(ISNUMBER('ΣΤΟΙΧΕΙΑ ΕΤΟΥΣ 2'!AZ2),ISNUMBER('ΣΤΟΙΧΕΙΑ ΕΤΟΥΣ 2'!AA2))),"Δεν υπάρχουν στοιχεία",IF('ΣΤΟΙΧΕΙΑ ΕΤΟΥΣ 2'!AA2&lt;=0,"Δ.Υ (Ιδια κεφάλαια&lt;=0)",IF(OR('ΣΤΟΙΧΕΙΑ ΕΤΟΥΣ 2'!AZ2/'ΣΤΟΙΧΕΙΑ ΕΤΟΥΣ 2'!AA2*100&lt;-500,'ΣΤΟΙΧΕΙΑ ΕΤΟΥΣ 2'!AZ2/'ΣΤΟΙΧΕΙΑ ΕΤΟΥΣ 2'!AA2*100&gt;500),"Εκτός ορίων (&gt;=-500,&lt;=500)",'ΣΤΟΙΧΕΙΑ ΕΤΟΥΣ 2'!AZ2/'ΣΤΟΙΧΕΙΑ ΕΤΟΥΣ 2'!AA2*100)))</f>
        <v>Δ.Υ (Ιδια κεφάλαια&lt;=0)</v>
      </c>
      <c r="W3" t="str">
        <f>IF(NOT(AND(ISNUMBER('ΣΤΟΙΧΕΙΑ ΕΤΟΥΣ 3'!AZ2),ISNUMBER('ΣΤΟΙΧΕΙΑ ΕΤΟΥΣ 3'!AA2))),"Δεν υπάρχουν στοιχεία",IF('ΣΤΟΙΧΕΙΑ ΕΤΟΥΣ 3'!AA2&lt;=0,"Δ.Υ (Ιδια κεφάλαια&lt;=0)",IF(OR('ΣΤΟΙΧΕΙΑ ΕΤΟΥΣ 3'!AZ2/'ΣΤΟΙΧΕΙΑ ΕΤΟΥΣ 3'!AA2*100&lt;-500,'ΣΤΟΙΧΕΙΑ ΕΤΟΥΣ 3'!AZ2/'ΣΤΟΙΧΕΙΑ ΕΤΟΥΣ 3'!AA2*100&gt;500),"Εκτός ορίων (&gt;=-500,&lt;=500)",'ΣΤΟΙΧΕΙΑ ΕΤΟΥΣ 3'!AZ2/'ΣΤΟΙΧΕΙΑ ΕΤΟΥΣ 3'!AA2*100)))</f>
        <v>Δ.Υ (Ιδια κεφάλαια&lt;=0)</v>
      </c>
      <c r="X3" t="str">
        <f>IF(NOT(AND(ISNUMBER('ΣΤΟΙΧΕΙΑ ΕΤΟΥΣ 4'!AZ2),ISNUMBER('ΣΤΟΙΧΕΙΑ ΕΤΟΥΣ 4'!AA2))),"Δεν υπάρχουν στοιχεία",IF('ΣΤΟΙΧΕΙΑ ΕΤΟΥΣ 4'!AA2&lt;=0,"Δ.Υ (Ιδια κεφάλαια&lt;=0)",IF(OR('ΣΤΟΙΧΕΙΑ ΕΤΟΥΣ 4'!AZ2/'ΣΤΟΙΧΕΙΑ ΕΤΟΥΣ 4'!AA2*100&lt;-500,'ΣΤΟΙΧΕΙΑ ΕΤΟΥΣ 4'!AZ2/'ΣΤΟΙΧΕΙΑ ΕΤΟΥΣ 4'!AA2*100&gt;500),"Εκτός ορίων (&gt;=-500,&lt;=500)",'ΣΤΟΙΧΕΙΑ ΕΤΟΥΣ 4'!AZ2/'ΣΤΟΙΧΕΙΑ ΕΤΟΥΣ 4'!AA2*100)))</f>
        <v>Δ.Υ (Ιδια κεφάλαια&lt;=0)</v>
      </c>
      <c r="Y3" t="str">
        <f>IF(NOT(AND(ISNUMBER('ΣΤΟΙΧΕΙΑ ΕΤΟΥΣ 5'!AZ2),ISNUMBER('ΣΤΟΙΧΕΙΑ ΕΤΟΥΣ 5'!AA2))),"Δεν υπάρχουν στοιχεία",IF('ΣΤΟΙΧΕΙΑ ΕΤΟΥΣ 5'!AA2&lt;=0,"Δ.Υ (Ιδια κεφάλαια&lt;=0)",IF(OR('ΣΤΟΙΧΕΙΑ ΕΤΟΥΣ 5'!AZ2/'ΣΤΟΙΧΕΙΑ ΕΤΟΥΣ 5'!AA2*100&lt;-500,'ΣΤΟΙΧΕΙΑ ΕΤΟΥΣ 5'!AZ2/'ΣΤΟΙΧΕΙΑ ΕΤΟΥΣ 5'!AA2*100&gt;500),"Εκτός ορίων (&gt;=-500,&lt;=500)",'ΣΤΟΙΧΕΙΑ ΕΤΟΥΣ 5'!AZ2/'ΣΤΟΙΧΕΙΑ ΕΤΟΥΣ 5'!AA2*100)))</f>
        <v>Δ.Υ (Ιδια κεφάλαια&lt;=0)</v>
      </c>
      <c r="Z3" s="2" t="e">
        <f>AVERAGE(U3:Y3)</f>
        <v>#DIV/0!</v>
      </c>
      <c r="AA3" t="str">
        <f>IF(NOT(AND(ISNUMBER('ΣΤΟΙΧΕΙΑ ΕΤΟΥΣ 1'!AZ2),ISNUMBER('ΣΤΟΙΧΕΙΑ ΕΤΟΥΣ 1'!AL2))),"Δεν υπάρχουν στοιχεία",IF('ΣΤΟΙΧΕΙΑ ΕΤΟΥΣ 1'!AL2=0,"Δ.Υ (Παθητικό=0)",IF(OR('ΣΤΟΙΧΕΙΑ ΕΤΟΥΣ 1'!AZ2/'ΣΤΟΙΧΕΙΑ ΕΤΟΥΣ 1'!AL2*100&lt;-500,'ΣΤΟΙΧΕΙΑ ΕΤΟΥΣ 1'!AZ2/'ΣΤΟΙΧΕΙΑ ΕΤΟΥΣ 1'!AL2*100&gt;500),"Εκτός ορίων (&gt;=-500,&lt;=500)",'ΣΤΟΙΧΕΙΑ ΕΤΟΥΣ 1'!AZ2/'ΣΤΟΙΧΕΙΑ ΕΤΟΥΣ 1'!AL2*100)))</f>
        <v>Δ.Υ (Παθητικό=0)</v>
      </c>
      <c r="AB3" t="str">
        <f>IF(NOT(AND(ISNUMBER('ΣΤΟΙΧΕΙΑ ΕΤΟΥΣ 2'!AZ2),ISNUMBER('ΣΤΟΙΧΕΙΑ ΕΤΟΥΣ 2'!AL2))),"Δεν υπάρχουν στοιχεία",IF('ΣΤΟΙΧΕΙΑ ΕΤΟΥΣ 2'!AL2=0,"Δ.Υ (Παθητικό=0)",IF(OR('ΣΤΟΙΧΕΙΑ ΕΤΟΥΣ 2'!AZ2/'ΣΤΟΙΧΕΙΑ ΕΤΟΥΣ 2'!AL2*100&lt;-500,'ΣΤΟΙΧΕΙΑ ΕΤΟΥΣ 2'!AZ2/'ΣΤΟΙΧΕΙΑ ΕΤΟΥΣ 2'!AL2*100&gt;500),"Εκτός ορίων (&gt;=-500,&lt;=500)",'ΣΤΟΙΧΕΙΑ ΕΤΟΥΣ 2'!AZ2/'ΣΤΟΙΧΕΙΑ ΕΤΟΥΣ 2'!AL2*100)))</f>
        <v>Δ.Υ (Παθητικό=0)</v>
      </c>
      <c r="AC3" t="str">
        <f>IF(NOT(AND(ISNUMBER('ΣΤΟΙΧΕΙΑ ΕΤΟΥΣ 3'!AZ2),ISNUMBER('ΣΤΟΙΧΕΙΑ ΕΤΟΥΣ 3'!AL2))),"Δεν υπάρχουν στοιχεία",IF('ΣΤΟΙΧΕΙΑ ΕΤΟΥΣ 3'!AL2=0,"Δ.Υ (Παθητικό=0)",IF(OR('ΣΤΟΙΧΕΙΑ ΕΤΟΥΣ 3'!AZ2/'ΣΤΟΙΧΕΙΑ ΕΤΟΥΣ 3'!AL2*100&lt;-500,'ΣΤΟΙΧΕΙΑ ΕΤΟΥΣ 3'!AZ2/'ΣΤΟΙΧΕΙΑ ΕΤΟΥΣ 3'!AL2*100&gt;500),"Εκτός ορίων (&gt;=-500,&lt;=500)",'ΣΤΟΙΧΕΙΑ ΕΤΟΥΣ 3'!AZ2/'ΣΤΟΙΧΕΙΑ ΕΤΟΥΣ 3'!AL2*100)))</f>
        <v>Δ.Υ (Παθητικό=0)</v>
      </c>
      <c r="AD3" t="str">
        <f>IF(NOT(AND(ISNUMBER('ΣΤΟΙΧΕΙΑ ΕΤΟΥΣ 4'!AZ2),ISNUMBER('ΣΤΟΙΧΕΙΑ ΕΤΟΥΣ 4'!AL2))),"Δεν υπάρχουν στοιχεία",IF('ΣΤΟΙΧΕΙΑ ΕΤΟΥΣ 4'!AL2=0,"Δ.Υ (Παθητικό=0)",IF(OR('ΣΤΟΙΧΕΙΑ ΕΤΟΥΣ 4'!AZ2/'ΣΤΟΙΧΕΙΑ ΕΤΟΥΣ 4'!AL2*100&lt;-500,'ΣΤΟΙΧΕΙΑ ΕΤΟΥΣ 4'!AZ2/'ΣΤΟΙΧΕΙΑ ΕΤΟΥΣ 4'!AL2*100&gt;500),"Εκτός ορίων (&gt;=-500,&lt;=500)",'ΣΤΟΙΧΕΙΑ ΕΤΟΥΣ 4'!AZ2/'ΣΤΟΙΧΕΙΑ ΕΤΟΥΣ 4'!AL2*100)))</f>
        <v>Δ.Υ (Παθητικό=0)</v>
      </c>
      <c r="AE3" t="str">
        <f>IF(NOT(AND(ISNUMBER('ΣΤΟΙΧΕΙΑ ΕΤΟΥΣ 5'!AZ2),ISNUMBER('ΣΤΟΙΧΕΙΑ ΕΤΟΥΣ 5'!AL2))),"Δεν υπάρχουν στοιχεία",IF('ΣΤΟΙΧΕΙΑ ΕΤΟΥΣ 5'!AL2=0,"Δ.Υ (Παθητικό=0)",IF(OR('ΣΤΟΙΧΕΙΑ ΕΤΟΥΣ 5'!AZ2/'ΣΤΟΙΧΕΙΑ ΕΤΟΥΣ 5'!AL2*100&lt;-500,'ΣΤΟΙΧΕΙΑ ΕΤΟΥΣ 5'!AZ2/'ΣΤΟΙΧΕΙΑ ΕΤΟΥΣ 5'!AL2*100&gt;500),"Εκτός ορίων (&gt;=-500,&lt;=500)",'ΣΤΟΙΧΕΙΑ ΕΤΟΥΣ 5'!AZ2/'ΣΤΟΙΧΕΙΑ ΕΤΟΥΣ 5'!AL2*100)))</f>
        <v>Δ.Υ (Παθητικό=0)</v>
      </c>
      <c r="AF3" s="2" t="e">
        <f>AVERAGE(AA3:AE3)</f>
        <v>#DIV/0!</v>
      </c>
      <c r="AG3" t="str">
        <f>IF(NOT(AND(ISNUMBER('ΣΤΟΙΧΕΙΑ ΕΤΟΥΣ 1'!AT2),ISNUMBER('ΣΤΟΙΧΕΙΑ ΕΤΟΥΣ 1'!AR2),ISNUMBER('ΣΤΟΙΧΕΙΑ ΕΤΟΥΣ 1'!AY2))),"Δεν υπάρχουν στοιχεία",IF('ΣΤΟΙΧΕΙΑ ΕΤΟΥΣ 1'!AN2&lt;=0,"Δ.Υ (Πωλήσεις=0)",('ΣΤΟΙΧΕΙΑ ΕΤΟΥΣ 1'!AT2+'ΣΤΟΙΧΕΙΑ ΕΤΟΥΣ 1'!AR2+'ΣΤΟΙΧΕΙΑ ΕΤΟΥΣ 1'!AY2)))</f>
        <v>Δ.Υ (Πωλήσεις=0)</v>
      </c>
      <c r="AH3" t="str">
        <f>IF(NOT(AND(ISNUMBER('ΣΤΟΙΧΕΙΑ ΕΤΟΥΣ 2'!AT2),ISNUMBER('ΣΤΟΙΧΕΙΑ ΕΤΟΥΣ 2'!AR2),ISNUMBER('ΣΤΟΙΧΕΙΑ ΕΤΟΥΣ 2'!AY2))),"Δεν υπάρχουν στοιχεία",IF('ΣΤΟΙΧΕΙΑ ΕΤΟΥΣ 2'!AN2&lt;=0,"Δ.Υ (Πωλήσεις=0)",('ΣΤΟΙΧΕΙΑ ΕΤΟΥΣ 2'!AT2+'ΣΤΟΙΧΕΙΑ ΕΤΟΥΣ 2'!AR2+'ΣΤΟΙΧΕΙΑ ΕΤΟΥΣ 2'!AY2)))</f>
        <v>Δ.Υ (Πωλήσεις=0)</v>
      </c>
      <c r="AI3" t="str">
        <f>IF(NOT(AND(ISNUMBER('ΣΤΟΙΧΕΙΑ ΕΤΟΥΣ 3'!AT2),ISNUMBER('ΣΤΟΙΧΕΙΑ ΕΤΟΥΣ 3'!AR2),ISNUMBER('ΣΤΟΙΧΕΙΑ ΕΤΟΥΣ 3'!AY2))),"Δεν υπάρχουν στοιχεία",IF('ΣΤΟΙΧΕΙΑ ΕΤΟΥΣ 3'!AN2&lt;=0,"Δ.Υ (Πωλήσεις=0)",('ΣΤΟΙΧΕΙΑ ΕΤΟΥΣ 3'!AT2+'ΣΤΟΙΧΕΙΑ ΕΤΟΥΣ 3'!AR2+'ΣΤΟΙΧΕΙΑ ΕΤΟΥΣ 3'!AY2)))</f>
        <v>Δ.Υ (Πωλήσεις=0)</v>
      </c>
      <c r="AJ3" t="str">
        <f>IF(NOT(AND(ISNUMBER('ΣΤΟΙΧΕΙΑ ΕΤΟΥΣ 4'!AT2),ISNUMBER('ΣΤΟΙΧΕΙΑ ΕΤΟΥΣ 4'!AR2),ISNUMBER('ΣΤΟΙΧΕΙΑ ΕΤΟΥΣ 4'!AY2))),"Δεν υπάρχουν στοιχεία",IF('ΣΤΟΙΧΕΙΑ ΕΤΟΥΣ 4'!AN2&lt;=0,"Δ.Υ (Πωλήσεις=0)",('ΣΤΟΙΧΕΙΑ ΕΤΟΥΣ 4'!AT2+'ΣΤΟΙΧΕΙΑ ΕΤΟΥΣ 4'!AR2+'ΣΤΟΙΧΕΙΑ ΕΤΟΥΣ 4'!AY2)))</f>
        <v>Δ.Υ (Πωλήσεις=0)</v>
      </c>
      <c r="AK3" t="str">
        <f>IF(NOT(AND(ISNUMBER('ΣΤΟΙΧΕΙΑ ΕΤΟΥΣ 5'!AT2),ISNUMBER('ΣΤΟΙΧΕΙΑ ΕΤΟΥΣ 5'!AR2),ISNUMBER('ΣΤΟΙΧΕΙΑ ΕΤΟΥΣ 5'!AY2))),"Δεν υπάρχουν στοιχεία",IF('ΣΤΟΙΧΕΙΑ ΕΤΟΥΣ 5'!AN2&lt;=0,"Δ.Υ (Πωλήσεις=0)",('ΣΤΟΙΧΕΙΑ ΕΤΟΥΣ 5'!AT2+'ΣΤΟΙΧΕΙΑ ΕΤΟΥΣ 5'!AR2+'ΣΤΟΙΧΕΙΑ ΕΤΟΥΣ 5'!AY2)))</f>
        <v>Δ.Υ (Πωλήσεις=0)</v>
      </c>
      <c r="AL3" s="2" t="e">
        <f>AVERAGE(AG3:AK3)</f>
        <v>#DIV/0!</v>
      </c>
      <c r="AM3" t="str">
        <f>IF(NOT(AND(ISNUMBER('ΣΤΟΙΧΕΙΑ ΕΤΟΥΣ 1'!AT2),ISNUMBER('ΣΤΟΙΧΕΙΑ ΕΤΟΥΣ 1'!AR2),ISNUMBER('ΣΤΟΙΧΕΙΑ ΕΤΟΥΣ 1'!AY2),ISNUMBER('ΣΤΟΙΧΕΙΑ ΕΤΟΥΣ 1'!AN2))),"Δεν υπάρχουν στοιχεία",IF('ΣΤΟΙΧΕΙΑ ΕΤΟΥΣ 1'!AN2&lt;=0,"Δ.Υ (Πωλήσεις=0)",IF(OR(('ΣΤΟΙΧΕΙΑ ΕΤΟΥΣ 1'!AT2+'ΣΤΟΙΧΕΙΑ ΕΤΟΥΣ 1'!AR2+'ΣΤΟΙΧΕΙΑ ΕΤΟΥΣ 1'!AY2)/'ΣΤΟΙΧΕΙΑ ΕΤΟΥΣ 1'!AN2*100&lt;-500,('ΣΤΟΙΧΕΙΑ ΕΤΟΥΣ 1'!AT2+'ΣΤΟΙΧΕΙΑ ΕΤΟΥΣ 1'!AR2+'ΣΤΟΙΧΕΙΑ ΕΤΟΥΣ 1'!AY2)/'ΣΤΟΙΧΕΙΑ ΕΤΟΥΣ 1'!AN2*100&gt;500),"Εκτός ορίων (&gt;=-500,&lt;=500)",('ΣΤΟΙΧΕΙΑ ΕΤΟΥΣ 1'!AT2+'ΣΤΟΙΧΕΙΑ ΕΤΟΥΣ 1'!AR2+'ΣΤΟΙΧΕΙΑ ΕΤΟΥΣ 1'!AY2)/'ΣΤΟΙΧΕΙΑ ΕΤΟΥΣ 1'!AN2*100)))</f>
        <v>Δ.Υ (Πωλήσεις=0)</v>
      </c>
      <c r="AN3" t="str">
        <f>IF(NOT(AND(ISNUMBER('ΣΤΟΙΧΕΙΑ ΕΤΟΥΣ 2'!AT2),ISNUMBER('ΣΤΟΙΧΕΙΑ ΕΤΟΥΣ 2'!AR2),ISNUMBER('ΣΤΟΙΧΕΙΑ ΕΤΟΥΣ 2'!AY2),ISNUMBER('ΣΤΟΙΧΕΙΑ ΕΤΟΥΣ 2'!AN2))),"Δεν υπάρχουν στοιχεία",IF('ΣΤΟΙΧΕΙΑ ΕΤΟΥΣ 2'!AN2&lt;=0,"Δ.Υ (Πωλήσεις=0)",IF(OR(('ΣΤΟΙΧΕΙΑ ΕΤΟΥΣ 2'!AT2+'ΣΤΟΙΧΕΙΑ ΕΤΟΥΣ 2'!AR2+'ΣΤΟΙΧΕΙΑ ΕΤΟΥΣ 2'!AY2)/'ΣΤΟΙΧΕΙΑ ΕΤΟΥΣ 2'!AN2*100&lt;-500,('ΣΤΟΙΧΕΙΑ ΕΤΟΥΣ 2'!AT2+'ΣΤΟΙΧΕΙΑ ΕΤΟΥΣ 2'!AR2+'ΣΤΟΙΧΕΙΑ ΕΤΟΥΣ 2'!AY2)/'ΣΤΟΙΧΕΙΑ ΕΤΟΥΣ 2'!AN2*100&gt;500),"Εκτός ορίων (&gt;=-500,&lt;=500)",('ΣΤΟΙΧΕΙΑ ΕΤΟΥΣ 2'!AT2+'ΣΤΟΙΧΕΙΑ ΕΤΟΥΣ 2'!AR2+'ΣΤΟΙΧΕΙΑ ΕΤΟΥΣ 2'!AY2)/'ΣΤΟΙΧΕΙΑ ΕΤΟΥΣ 2'!AN2*100)))</f>
        <v>Δ.Υ (Πωλήσεις=0)</v>
      </c>
      <c r="AO3" t="str">
        <f>IF(NOT(AND(ISNUMBER('ΣΤΟΙΧΕΙΑ ΕΤΟΥΣ 3'!AT2),ISNUMBER('ΣΤΟΙΧΕΙΑ ΕΤΟΥΣ 3'!AR2),ISNUMBER('ΣΤΟΙΧΕΙΑ ΕΤΟΥΣ 3'!AY2),ISNUMBER('ΣΤΟΙΧΕΙΑ ΕΤΟΥΣ 3'!AN2))),"Δεν υπάρχουν στοιχεία",IF('ΣΤΟΙΧΕΙΑ ΕΤΟΥΣ 3'!AN2&lt;=0,"Δ.Υ (Πωλήσεις=0)",IF(OR(('ΣΤΟΙΧΕΙΑ ΕΤΟΥΣ 3'!AT2+'ΣΤΟΙΧΕΙΑ ΕΤΟΥΣ 3'!AR2+'ΣΤΟΙΧΕΙΑ ΕΤΟΥΣ 3'!AY2)/'ΣΤΟΙΧΕΙΑ ΕΤΟΥΣ 3'!AN2*100&lt;-500,('ΣΤΟΙΧΕΙΑ ΕΤΟΥΣ 3'!AT2+'ΣΤΟΙΧΕΙΑ ΕΤΟΥΣ 3'!AR2+'ΣΤΟΙΧΕΙΑ ΕΤΟΥΣ 3'!AY2)/'ΣΤΟΙΧΕΙΑ ΕΤΟΥΣ 3'!AN2*100&gt;500),"Εκτός ορίων (&gt;=-500,&lt;=500)",('ΣΤΟΙΧΕΙΑ ΕΤΟΥΣ 3'!AT2+'ΣΤΟΙΧΕΙΑ ΕΤΟΥΣ 3'!AR2+'ΣΤΟΙΧΕΙΑ ΕΤΟΥΣ 3'!AY2)/'ΣΤΟΙΧΕΙΑ ΕΤΟΥΣ 3'!AN2*100)))</f>
        <v>Δ.Υ (Πωλήσεις=0)</v>
      </c>
      <c r="AP3" t="str">
        <f>IF(NOT(AND(ISNUMBER('ΣΤΟΙΧΕΙΑ ΕΤΟΥΣ 4'!AT2),ISNUMBER('ΣΤΟΙΧΕΙΑ ΕΤΟΥΣ 4'!AR2),ISNUMBER('ΣΤΟΙΧΕΙΑ ΕΤΟΥΣ 4'!AY2),ISNUMBER('ΣΤΟΙΧΕΙΑ ΕΤΟΥΣ 4'!AN2))),"Δεν υπάρχουν στοιχεία",IF('ΣΤΟΙΧΕΙΑ ΕΤΟΥΣ 4'!AN2&lt;=0,"Δ.Υ (Πωλήσεις=0)",IF(OR(('ΣΤΟΙΧΕΙΑ ΕΤΟΥΣ 4'!AT2+'ΣΤΟΙΧΕΙΑ ΕΤΟΥΣ 4'!AR2+'ΣΤΟΙΧΕΙΑ ΕΤΟΥΣ 4'!AY2)/'ΣΤΟΙΧΕΙΑ ΕΤΟΥΣ 4'!AN2*100&lt;-500,('ΣΤΟΙΧΕΙΑ ΕΤΟΥΣ 4'!AT2+'ΣΤΟΙΧΕΙΑ ΕΤΟΥΣ 4'!AR2+'ΣΤΟΙΧΕΙΑ ΕΤΟΥΣ 4'!AY2)/'ΣΤΟΙΧΕΙΑ ΕΤΟΥΣ 4'!AN2*100&gt;500),"Εκτός ορίων (&gt;=-500,&lt;=500)",('ΣΤΟΙΧΕΙΑ ΕΤΟΥΣ 4'!AT2+'ΣΤΟΙΧΕΙΑ ΕΤΟΥΣ 4'!AR2+'ΣΤΟΙΧΕΙΑ ΕΤΟΥΣ 4'!AY2)/'ΣΤΟΙΧΕΙΑ ΕΤΟΥΣ 4'!AN2*100)))</f>
        <v>Δ.Υ (Πωλήσεις=0)</v>
      </c>
      <c r="AQ3" t="str">
        <f>IF(NOT(AND(ISNUMBER('ΣΤΟΙΧΕΙΑ ΕΤΟΥΣ 5'!AT2),ISNUMBER('ΣΤΟΙΧΕΙΑ ΕΤΟΥΣ 5'!AR2),ISNUMBER('ΣΤΟΙΧΕΙΑ ΕΤΟΥΣ 5'!AY2),ISNUMBER('ΣΤΟΙΧΕΙΑ ΕΤΟΥΣ 5'!AN2))),"Δεν υπάρχουν στοιχεία",IF('ΣΤΟΙΧΕΙΑ ΕΤΟΥΣ 5'!AN2&lt;=0,"Δ.Υ (Πωλήσεις=0)",IF(OR(('ΣΤΟΙΧΕΙΑ ΕΤΟΥΣ 5'!AT2+'ΣΤΟΙΧΕΙΑ ΕΤΟΥΣ 5'!AR2+'ΣΤΟΙΧΕΙΑ ΕΤΟΥΣ 5'!AY2)/'ΣΤΟΙΧΕΙΑ ΕΤΟΥΣ 5'!AN2*100&lt;-500,('ΣΤΟΙΧΕΙΑ ΕΤΟΥΣ 5'!AT2+'ΣΤΟΙΧΕΙΑ ΕΤΟΥΣ 5'!AR2+'ΣΤΟΙΧΕΙΑ ΕΤΟΥΣ 5'!AY2)/'ΣΤΟΙΧΕΙΑ ΕΤΟΥΣ 5'!AN2*100&gt;500),"Εκτός ορίων (&gt;=-500,&lt;=500)",('ΣΤΟΙΧΕΙΑ ΕΤΟΥΣ 5'!AT2+'ΣΤΟΙΧΕΙΑ ΕΤΟΥΣ 5'!AR2+'ΣΤΟΙΧΕΙΑ ΕΤΟΥΣ 5'!AY2)/'ΣΤΟΙΧΕΙΑ ΕΤΟΥΣ 5'!AN2*100)))</f>
        <v>Δ.Υ (Πωλήσεις=0)</v>
      </c>
      <c r="AR3" s="2" t="e">
        <f>AVERAGE(AM3:AQ3)</f>
        <v>#DIV/0!</v>
      </c>
      <c r="AS3" t="str">
        <f>IF(NOT(AND(ISNUMBER('ΣΤΟΙΧΕΙΑ ΕΤΟΥΣ 1'!P2),ISNUMBER('ΣΤΟΙΧΕΙΑ ΕΤΟΥΣ 1'!T2),ISNUMBER('ΣΤΟΙΧΕΙΑ ΕΤΟΥΣ 1'!Y2),ISNUMBER('ΣΤΟΙΧΕΙΑ ΕΤΟΥΣ 1'!AF2))),"Δεν υπάρχουν στοιχεία",IF('ΣΤΟΙΧΕΙΑ ΕΤΟΥΣ 1'!AF2=0,"Δ.Υ (Βραχυπρόθεσμες υποχρεώσεις=0)",IF(OR(('ΣΤΟΙΧΕΙΑ ΕΤΟΥΣ 1'!P2+'ΣΤΟΙΧΕΙΑ ΕΤΟΥΣ 1'!T2+'ΣΤΟΙΧΕΙΑ ΕΤΟΥΣ 1'!Y2)/'ΣΤΟΙΧΕΙΑ ΕΤΟΥΣ 1'!AF2&lt;=0,('ΣΤΟΙΧΕΙΑ ΕΤΟΥΣ 1'!P2+'ΣΤΟΙΧΕΙΑ ΕΤΟΥΣ 1'!T2+'ΣΤΟΙΧΕΙΑ ΕΤΟΥΣ 1'!Y2)/'ΣΤΟΙΧΕΙΑ ΕΤΟΥΣ 1'!AF2&gt;50),"Εκτός ορίων (&gt;0,&lt;=50)",('ΣΤΟΙΧΕΙΑ ΕΤΟΥΣ 1'!P2+'ΣΤΟΙΧΕΙΑ ΕΤΟΥΣ 1'!T2+'ΣΤΟΙΧΕΙΑ ΕΤΟΥΣ 1'!Y2)/'ΣΤΟΙΧΕΙΑ ΕΤΟΥΣ 1'!AF2)))</f>
        <v>Δ.Υ (Βραχυπρόθεσμες υποχρεώσεις=0)</v>
      </c>
      <c r="AT3" t="str">
        <f>IF(NOT(AND(ISNUMBER('ΣΤΟΙΧΕΙΑ ΕΤΟΥΣ 2'!P2),ISNUMBER('ΣΤΟΙΧΕΙΑ ΕΤΟΥΣ 2'!T2),ISNUMBER('ΣΤΟΙΧΕΙΑ ΕΤΟΥΣ 2'!Y2),ISNUMBER('ΣΤΟΙΧΕΙΑ ΕΤΟΥΣ 2'!AF2))),"Δεν υπάρχουν στοιχεία",IF('ΣΤΟΙΧΕΙΑ ΕΤΟΥΣ 2'!AF2=0,"Δ.Υ (Βραχυπρόθεσμες υποχρεώσεις=0)",IF(OR(('ΣΤΟΙΧΕΙΑ ΕΤΟΥΣ 2'!P2+'ΣΤΟΙΧΕΙΑ ΕΤΟΥΣ 2'!T2+'ΣΤΟΙΧΕΙΑ ΕΤΟΥΣ 2'!Y2)/'ΣΤΟΙΧΕΙΑ ΕΤΟΥΣ 2'!AF2&lt;=0,('ΣΤΟΙΧΕΙΑ ΕΤΟΥΣ 2'!P2+'ΣΤΟΙΧΕΙΑ ΕΤΟΥΣ 2'!T2+'ΣΤΟΙΧΕΙΑ ΕΤΟΥΣ 2'!Y2)/'ΣΤΟΙΧΕΙΑ ΕΤΟΥΣ 2'!AF2&gt;50),"Εκτός ορίων (&gt;0,&lt;=50)",('ΣΤΟΙΧΕΙΑ ΕΤΟΥΣ 2'!P2+'ΣΤΟΙΧΕΙΑ ΕΤΟΥΣ 2'!T2+'ΣΤΟΙΧΕΙΑ ΕΤΟΥΣ 2'!Y2)/'ΣΤΟΙΧΕΙΑ ΕΤΟΥΣ 2'!AF2)))</f>
        <v>Δ.Υ (Βραχυπρόθεσμες υποχρεώσεις=0)</v>
      </c>
      <c r="AU3" t="str">
        <f>IF(NOT(AND(ISNUMBER('ΣΤΟΙΧΕΙΑ ΕΤΟΥΣ 3'!P2),ISNUMBER('ΣΤΟΙΧΕΙΑ ΕΤΟΥΣ 3'!T2),ISNUMBER('ΣΤΟΙΧΕΙΑ ΕΤΟΥΣ 3'!Y2),ISNUMBER('ΣΤΟΙΧΕΙΑ ΕΤΟΥΣ 3'!AF2))),"Δεν υπάρχουν στοιχεία",IF('ΣΤΟΙΧΕΙΑ ΕΤΟΥΣ 3'!AF2=0,"Δ.Υ (Βραχυπρόθεσμες υποχρεώσεις=0)",IF(OR(('ΣΤΟΙΧΕΙΑ ΕΤΟΥΣ 3'!P2+'ΣΤΟΙΧΕΙΑ ΕΤΟΥΣ 3'!T2+'ΣΤΟΙΧΕΙΑ ΕΤΟΥΣ 3'!Y2)/'ΣΤΟΙΧΕΙΑ ΕΤΟΥΣ 3'!AF2&lt;=0,('ΣΤΟΙΧΕΙΑ ΕΤΟΥΣ 3'!P2+'ΣΤΟΙΧΕΙΑ ΕΤΟΥΣ 3'!T2+'ΣΤΟΙΧΕΙΑ ΕΤΟΥΣ 3'!Y2)/'ΣΤΟΙΧΕΙΑ ΕΤΟΥΣ 3'!AF2&gt;50),"Εκτός ορίων (&gt;0,&lt;=50)",('ΣΤΟΙΧΕΙΑ ΕΤΟΥΣ 3'!P2+'ΣΤΟΙΧΕΙΑ ΕΤΟΥΣ 3'!T2+'ΣΤΟΙΧΕΙΑ ΕΤΟΥΣ 3'!Y2)/'ΣΤΟΙΧΕΙΑ ΕΤΟΥΣ 3'!AF2)))</f>
        <v>Δ.Υ (Βραχυπρόθεσμες υποχρεώσεις=0)</v>
      </c>
      <c r="AV3" t="str">
        <f>IF(NOT(AND(ISNUMBER('ΣΤΟΙΧΕΙΑ ΕΤΟΥΣ 4'!P2),ISNUMBER('ΣΤΟΙΧΕΙΑ ΕΤΟΥΣ 4'!T2),ISNUMBER('ΣΤΟΙΧΕΙΑ ΕΤΟΥΣ 4'!Y2),ISNUMBER('ΣΤΟΙΧΕΙΑ ΕΤΟΥΣ 4'!AF2))),"Δεν υπάρχουν στοιχεία",IF('ΣΤΟΙΧΕΙΑ ΕΤΟΥΣ 4'!AF2=0,"Δ.Υ (Βραχυπρόθεσμες υποχρεώσεις=0)",IF(OR(('ΣΤΟΙΧΕΙΑ ΕΤΟΥΣ 4'!P2+'ΣΤΟΙΧΕΙΑ ΕΤΟΥΣ 4'!T2+'ΣΤΟΙΧΕΙΑ ΕΤΟΥΣ 4'!Y2)/'ΣΤΟΙΧΕΙΑ ΕΤΟΥΣ 4'!AF2&lt;=0,('ΣΤΟΙΧΕΙΑ ΕΤΟΥΣ 4'!P2+'ΣΤΟΙΧΕΙΑ ΕΤΟΥΣ 4'!T2+'ΣΤΟΙΧΕΙΑ ΕΤΟΥΣ 4'!Y2)/'ΣΤΟΙΧΕΙΑ ΕΤΟΥΣ 4'!AF2&gt;50),"Εκτός ορίων (&gt;0,&lt;=50)",('ΣΤΟΙΧΕΙΑ ΕΤΟΥΣ 4'!P2+'ΣΤΟΙΧΕΙΑ ΕΤΟΥΣ 4'!T2+'ΣΤΟΙΧΕΙΑ ΕΤΟΥΣ 4'!Y2)/'ΣΤΟΙΧΕΙΑ ΕΤΟΥΣ 4'!AF2)))</f>
        <v>Δ.Υ (Βραχυπρόθεσμες υποχρεώσεις=0)</v>
      </c>
      <c r="AW3" t="str">
        <f>IF(NOT(AND(ISNUMBER('ΣΤΟΙΧΕΙΑ ΕΤΟΥΣ 5'!P2),ISNUMBER('ΣΤΟΙΧΕΙΑ ΕΤΟΥΣ 5'!T2),ISNUMBER('ΣΤΟΙΧΕΙΑ ΕΤΟΥΣ 5'!Y2),ISNUMBER('ΣΤΟΙΧΕΙΑ ΕΤΟΥΣ 5'!AF2))),"Δεν υπάρχουν στοιχεία",IF('ΣΤΟΙΧΕΙΑ ΕΤΟΥΣ 5'!AF2=0,"Δ.Υ (Βραχυπρόθεσμες υποχρεώσεις=0)",IF(OR(('ΣΤΟΙΧΕΙΑ ΕΤΟΥΣ 5'!P2+'ΣΤΟΙΧΕΙΑ ΕΤΟΥΣ 5'!T2+'ΣΤΟΙΧΕΙΑ ΕΤΟΥΣ 5'!Y2)/'ΣΤΟΙΧΕΙΑ ΕΤΟΥΣ 5'!AF2&lt;=0,('ΣΤΟΙΧΕΙΑ ΕΤΟΥΣ 5'!P2+'ΣΤΟΙΧΕΙΑ ΕΤΟΥΣ 5'!T2+'ΣΤΟΙΧΕΙΑ ΕΤΟΥΣ 5'!Y2)/'ΣΤΟΙΧΕΙΑ ΕΤΟΥΣ 5'!AF2&gt;50),"Εκτός ορίων (&gt;0,&lt;=50)",('ΣΤΟΙΧΕΙΑ ΕΤΟΥΣ 5'!P2+'ΣΤΟΙΧΕΙΑ ΕΤΟΥΣ 5'!T2+'ΣΤΟΙΧΕΙΑ ΕΤΟΥΣ 5'!Y2)/'ΣΤΟΙΧΕΙΑ ΕΤΟΥΣ 5'!AF2)))</f>
        <v>Δ.Υ (Βραχυπρόθεσμες υποχρεώσεις=0)</v>
      </c>
      <c r="AX3" s="2" t="e">
        <f>AVERAGE(AS3:AW3)</f>
        <v>#DIV/0!</v>
      </c>
      <c r="AY3" t="str">
        <f>IF(NOT(AND(ISNUMBER('ΣΤΟΙΧΕΙΑ ΕΤΟΥΣ 1'!T2),ISNUMBER('ΣΤΟΙΧΕΙΑ ΕΤΟΥΣ 1'!Y2),ISNUMBER('ΣΤΟΙΧΕΙΑ ΕΤΟΥΣ 1'!AF2))),"Δεν υπάρχουν στοιχεία",IF('ΣΤΟΙΧΕΙΑ ΕΤΟΥΣ 1'!AF2=0,"Δ.Υ (Βραχυπρόθεσμες υποχρεώσεις=0)",IF(OR(('ΣΤΟΙΧΕΙΑ ΕΤΟΥΣ 1'!T2+'ΣΤΟΙΧΕΙΑ ΕΤΟΥΣ 1'!Y2)/'ΣΤΟΙΧΕΙΑ ΕΤΟΥΣ 1'!AF2&lt;=0,('ΣΤΟΙΧΕΙΑ ΕΤΟΥΣ 1'!T2+'ΣΤΟΙΧΕΙΑ ΕΤΟΥΣ 1'!Y2)/'ΣΤΟΙΧΕΙΑ ΕΤΟΥΣ 1'!AF2&gt;30),"Εκτός ορίων (&gt;0,&lt;=30)",('ΣΤΟΙΧΕΙΑ ΕΤΟΥΣ 1'!T2+'ΣΤΟΙΧΕΙΑ ΕΤΟΥΣ 1'!Y2)/'ΣΤΟΙΧΕΙΑ ΕΤΟΥΣ 1'!AF2)))</f>
        <v>Δ.Υ (Βραχυπρόθεσμες υποχρεώσεις=0)</v>
      </c>
      <c r="AZ3" t="str">
        <f>IF(NOT(AND(ISNUMBER('ΣΤΟΙΧΕΙΑ ΕΤΟΥΣ 2'!T2),ISNUMBER('ΣΤΟΙΧΕΙΑ ΕΤΟΥΣ 2'!Y2),ISNUMBER('ΣΤΟΙΧΕΙΑ ΕΤΟΥΣ 2'!AF2))),"Δεν υπάρχουν στοιχεία",IF('ΣΤΟΙΧΕΙΑ ΕΤΟΥΣ 2'!AF2=0,"Δ.Υ (Βραχυπρόθεσμες υποχρεώσεις=0)",IF(OR(('ΣΤΟΙΧΕΙΑ ΕΤΟΥΣ 2'!T2+'ΣΤΟΙΧΕΙΑ ΕΤΟΥΣ 2'!Y2)/'ΣΤΟΙΧΕΙΑ ΕΤΟΥΣ 2'!AF2&lt;=0,('ΣΤΟΙΧΕΙΑ ΕΤΟΥΣ 2'!T2+'ΣΤΟΙΧΕΙΑ ΕΤΟΥΣ 2'!Y2)/'ΣΤΟΙΧΕΙΑ ΕΤΟΥΣ 2'!AF2&gt;30),"Εκτός ορίων (&gt;0,&lt;=30)",('ΣΤΟΙΧΕΙΑ ΕΤΟΥΣ 2'!T2+'ΣΤΟΙΧΕΙΑ ΕΤΟΥΣ 2'!Y2)/'ΣΤΟΙΧΕΙΑ ΕΤΟΥΣ 2'!AF2)))</f>
        <v>Δ.Υ (Βραχυπρόθεσμες υποχρεώσεις=0)</v>
      </c>
      <c r="BA3" t="str">
        <f>IF(NOT(AND(ISNUMBER('ΣΤΟΙΧΕΙΑ ΕΤΟΥΣ 3'!T2),ISNUMBER('ΣΤΟΙΧΕΙΑ ΕΤΟΥΣ 3'!Y2),ISNUMBER('ΣΤΟΙΧΕΙΑ ΕΤΟΥΣ 3'!AF2))),"Δεν υπάρχουν στοιχεία",IF('ΣΤΟΙΧΕΙΑ ΕΤΟΥΣ 3'!AF2=0,"Δ.Υ (Βραχυπρόθεσμες υποχρεώσεις=0)",IF(OR(('ΣΤΟΙΧΕΙΑ ΕΤΟΥΣ 3'!T2+'ΣΤΟΙΧΕΙΑ ΕΤΟΥΣ 3'!Y2)/'ΣΤΟΙΧΕΙΑ ΕΤΟΥΣ 3'!AF2&lt;=0,('ΣΤΟΙΧΕΙΑ ΕΤΟΥΣ 3'!T2+'ΣΤΟΙΧΕΙΑ ΕΤΟΥΣ 3'!Y2)/'ΣΤΟΙΧΕΙΑ ΕΤΟΥΣ 3'!AF2&gt;30),"Εκτός ορίων (&gt;0,&lt;=30)",('ΣΤΟΙΧΕΙΑ ΕΤΟΥΣ 3'!T2+'ΣΤΟΙΧΕΙΑ ΕΤΟΥΣ 3'!Y2)/'ΣΤΟΙΧΕΙΑ ΕΤΟΥΣ 3'!AF2)))</f>
        <v>Δ.Υ (Βραχυπρόθεσμες υποχρεώσεις=0)</v>
      </c>
      <c r="BB3" t="str">
        <f>IF(NOT(AND(ISNUMBER('ΣΤΟΙΧΕΙΑ ΕΤΟΥΣ 4'!T2),ISNUMBER('ΣΤΟΙΧΕΙΑ ΕΤΟΥΣ 4'!Y2),ISNUMBER('ΣΤΟΙΧΕΙΑ ΕΤΟΥΣ 4'!AF2))),"Δεν υπάρχουν στοιχεία",IF('ΣΤΟΙΧΕΙΑ ΕΤΟΥΣ 4'!AF2=0,"Δ.Υ (Βραχυπρόθεσμες υποχρεώσεις=0)",IF(OR(('ΣΤΟΙΧΕΙΑ ΕΤΟΥΣ 4'!T2+'ΣΤΟΙΧΕΙΑ ΕΤΟΥΣ 4'!Y2)/'ΣΤΟΙΧΕΙΑ ΕΤΟΥΣ 4'!AF2&lt;=0,('ΣΤΟΙΧΕΙΑ ΕΤΟΥΣ 4'!T2+'ΣΤΟΙΧΕΙΑ ΕΤΟΥΣ 4'!Y2)/'ΣΤΟΙΧΕΙΑ ΕΤΟΥΣ 4'!AF2&gt;30),"Εκτός ορίων (&gt;0,&lt;=30)",('ΣΤΟΙΧΕΙΑ ΕΤΟΥΣ 4'!T2+'ΣΤΟΙΧΕΙΑ ΕΤΟΥΣ 4'!Y2)/'ΣΤΟΙΧΕΙΑ ΕΤΟΥΣ 4'!AF2)))</f>
        <v>Δ.Υ (Βραχυπρόθεσμες υποχρεώσεις=0)</v>
      </c>
      <c r="BC3" t="str">
        <f>IF(NOT(AND(ISNUMBER('ΣΤΟΙΧΕΙΑ ΕΤΟΥΣ 5'!T2),ISNUMBER('ΣΤΟΙΧΕΙΑ ΕΤΟΥΣ 5'!Y2),ISNUMBER('ΣΤΟΙΧΕΙΑ ΕΤΟΥΣ 5'!AF2))),"Δεν υπάρχουν στοιχεία",IF('ΣΤΟΙΧΕΙΑ ΕΤΟΥΣ 5'!AF2=0,"Δ.Υ (Βραχυπρόθεσμες υποχρεώσεις=0)",IF(OR(('ΣΤΟΙΧΕΙΑ ΕΤΟΥΣ 5'!T2+'ΣΤΟΙΧΕΙΑ ΕΤΟΥΣ 5'!Y2)/'ΣΤΟΙΧΕΙΑ ΕΤΟΥΣ 5'!AF2&lt;=0,('ΣΤΟΙΧΕΙΑ ΕΤΟΥΣ 5'!T2+'ΣΤΟΙΧΕΙΑ ΕΤΟΥΣ 5'!Y2)/'ΣΤΟΙΧΕΙΑ ΕΤΟΥΣ 5'!AF2&gt;30),"Εκτός ορίων (&gt;0,&lt;=30)",('ΣΤΟΙΧΕΙΑ ΕΤΟΥΣ 5'!T2+'ΣΤΟΙΧΕΙΑ ΕΤΟΥΣ 5'!Y2)/'ΣΤΟΙΧΕΙΑ ΕΤΟΥΣ 5'!AF2)))</f>
        <v>Δ.Υ (Βραχυπρόθεσμες υποχρεώσεις=0)</v>
      </c>
      <c r="BD3" s="2" t="e">
        <f>AVERAGE(AY3:BC3)</f>
        <v>#DIV/0!</v>
      </c>
      <c r="BE3" t="str">
        <f>IF(NOT(AND(ISNUMBER('ΣΤΟΙΧΕΙΑ ΕΤΟΥΣ 1'!W2),ISNUMBER('ΣΤΟΙΧΕΙΑ ΕΤΟΥΣ 1'!Y2),ISNUMBER('ΣΤΟΙΧΕΙΑ ΕΤΟΥΣ 1'!AF2))),"Δεν υπάρχουν στοιχεία",IF('ΣΤΟΙΧΕΙΑ ΕΤΟΥΣ 1'!AF2=0,"Δ.Υ (Βραχυπρόθεσμες υποχρεώσεις=0)",IF(OR(('ΣΤΟΙΧΕΙΑ ΕΤΟΥΣ 1'!W2+'ΣΤΟΙΧΕΙΑ ΕΤΟΥΣ 1'!Y2)/'ΣΤΟΙΧΕΙΑ ΕΤΟΥΣ 1'!AF2&lt;=0,('ΣΤΟΙΧΕΙΑ ΕΤΟΥΣ 1'!W2+'ΣΤΟΙΧΕΙΑ ΕΤΟΥΣ 1'!Y2)/'ΣΤΟΙΧΕΙΑ ΕΤΟΥΣ 1'!AF2&gt;15),"Εκτός ορίων (&gt;0,&lt;=15)",('ΣΤΟΙΧΕΙΑ ΕΤΟΥΣ 1'!W2+'ΣΤΟΙΧΕΙΑ ΕΤΟΥΣ 1'!Y2)/'ΣΤΟΙΧΕΙΑ ΕΤΟΥΣ 1'!AF2)))</f>
        <v>Δ.Υ (Βραχυπρόθεσμες υποχρεώσεις=0)</v>
      </c>
      <c r="BF3" t="str">
        <f>IF(NOT(AND(ISNUMBER('ΣΤΟΙΧΕΙΑ ΕΤΟΥΣ 2'!W2),ISNUMBER('ΣΤΟΙΧΕΙΑ ΕΤΟΥΣ 2'!Y2),ISNUMBER('ΣΤΟΙΧΕΙΑ ΕΤΟΥΣ 2'!AF2))),"Δεν υπάρχουν στοιχεία",IF('ΣΤΟΙΧΕΙΑ ΕΤΟΥΣ 2'!AF2=0,"Δ.Υ (Βραχυπρόθεσμες υποχρεώσεις=0)",IF(OR(('ΣΤΟΙΧΕΙΑ ΕΤΟΥΣ 2'!W2+'ΣΤΟΙΧΕΙΑ ΕΤΟΥΣ 2'!Y2)/'ΣΤΟΙΧΕΙΑ ΕΤΟΥΣ 2'!AF2&lt;=0,('ΣΤΟΙΧΕΙΑ ΕΤΟΥΣ 2'!W2+'ΣΤΟΙΧΕΙΑ ΕΤΟΥΣ 2'!Y2)/'ΣΤΟΙΧΕΙΑ ΕΤΟΥΣ 2'!AF2&gt;15),"Εκτός ορίων (&gt;0,&lt;=15)",('ΣΤΟΙΧΕΙΑ ΕΤΟΥΣ 2'!W2+'ΣΤΟΙΧΕΙΑ ΕΤΟΥΣ 2'!Y2)/'ΣΤΟΙΧΕΙΑ ΕΤΟΥΣ 2'!AF2)))</f>
        <v>Δ.Υ (Βραχυπρόθεσμες υποχρεώσεις=0)</v>
      </c>
      <c r="BG3" t="str">
        <f>IF(NOT(AND(ISNUMBER('ΣΤΟΙΧΕΙΑ ΕΤΟΥΣ 3'!W2),ISNUMBER('ΣΤΟΙΧΕΙΑ ΕΤΟΥΣ 3'!Y2),ISNUMBER('ΣΤΟΙΧΕΙΑ ΕΤΟΥΣ 3'!AF2))),"Δεν υπάρχουν στοιχεία",IF('ΣΤΟΙΧΕΙΑ ΕΤΟΥΣ 3'!AF2=0,"Δ.Υ (Βραχυπρόθεσμες υποχρεώσεις=0)",IF(OR(('ΣΤΟΙΧΕΙΑ ΕΤΟΥΣ 3'!W2+'ΣΤΟΙΧΕΙΑ ΕΤΟΥΣ 3'!Y2)/'ΣΤΟΙΧΕΙΑ ΕΤΟΥΣ 3'!AF2&lt;=0,('ΣΤΟΙΧΕΙΑ ΕΤΟΥΣ 3'!W2+'ΣΤΟΙΧΕΙΑ ΕΤΟΥΣ 3'!Y2)/'ΣΤΟΙΧΕΙΑ ΕΤΟΥΣ 3'!AF2&gt;15),"Εκτός ορίων (&gt;0,&lt;=15)",('ΣΤΟΙΧΕΙΑ ΕΤΟΥΣ 3'!W2+'ΣΤΟΙΧΕΙΑ ΕΤΟΥΣ 3'!Y2)/'ΣΤΟΙΧΕΙΑ ΕΤΟΥΣ 3'!AF2)))</f>
        <v>Δ.Υ (Βραχυπρόθεσμες υποχρεώσεις=0)</v>
      </c>
      <c r="BH3" t="str">
        <f>IF(NOT(AND(ISNUMBER('ΣΤΟΙΧΕΙΑ ΕΤΟΥΣ 4'!W2),ISNUMBER('ΣΤΟΙΧΕΙΑ ΕΤΟΥΣ 4'!Y2),ISNUMBER('ΣΤΟΙΧΕΙΑ ΕΤΟΥΣ 4'!AF2))),"Δεν υπάρχουν στοιχεία",IF('ΣΤΟΙΧΕΙΑ ΕΤΟΥΣ 4'!AF2=0,"Δ.Υ (Βραχυπρόθεσμες υποχρεώσεις=0)",IF(OR(('ΣΤΟΙΧΕΙΑ ΕΤΟΥΣ 4'!W2+'ΣΤΟΙΧΕΙΑ ΕΤΟΥΣ 4'!Y2)/'ΣΤΟΙΧΕΙΑ ΕΤΟΥΣ 4'!AF2&lt;=0,('ΣΤΟΙΧΕΙΑ ΕΤΟΥΣ 4'!W2+'ΣΤΟΙΧΕΙΑ ΕΤΟΥΣ 4'!Y2)/'ΣΤΟΙΧΕΙΑ ΕΤΟΥΣ 4'!AF2&gt;15),"Εκτός ορίων (&gt;0,&lt;=15)",('ΣΤΟΙΧΕΙΑ ΕΤΟΥΣ 4'!W2+'ΣΤΟΙΧΕΙΑ ΕΤΟΥΣ 4'!Y2)/'ΣΤΟΙΧΕΙΑ ΕΤΟΥΣ 4'!AF2)))</f>
        <v>Δ.Υ (Βραχυπρόθεσμες υποχρεώσεις=0)</v>
      </c>
      <c r="BI3" t="str">
        <f>IF(NOT(AND(ISNUMBER('ΣΤΟΙΧΕΙΑ ΕΤΟΥΣ 5'!W2),ISNUMBER('ΣΤΟΙΧΕΙΑ ΕΤΟΥΣ 5'!Y2),ISNUMBER('ΣΤΟΙΧΕΙΑ ΕΤΟΥΣ 5'!AF2))),"Δεν υπάρχουν στοιχεία",IF('ΣΤΟΙΧΕΙΑ ΕΤΟΥΣ 5'!AF2=0,"Δ.Υ (Βραχυπρόθεσμες υποχρεώσεις=0)",IF(OR(('ΣΤΟΙΧΕΙΑ ΕΤΟΥΣ 5'!W2+'ΣΤΟΙΧΕΙΑ ΕΤΟΥΣ 5'!Y2)/'ΣΤΟΙΧΕΙΑ ΕΤΟΥΣ 5'!AF2&lt;=0,('ΣΤΟΙΧΕΙΑ ΕΤΟΥΣ 5'!W2+'ΣΤΟΙΧΕΙΑ ΕΤΟΥΣ 5'!Y2)/'ΣΤΟΙΧΕΙΑ ΕΤΟΥΣ 5'!AF2&gt;15),"Εκτός ορίων (&gt;0,&lt;=15)",('ΣΤΟΙΧΕΙΑ ΕΤΟΥΣ 5'!W2+'ΣΤΟΙΧΕΙΑ ΕΤΟΥΣ 5'!Y2)/'ΣΤΟΙΧΕΙΑ ΕΤΟΥΣ 5'!AF2)))</f>
        <v>Δ.Υ (Βραχυπρόθεσμες υποχρεώσεις=0)</v>
      </c>
      <c r="BJ3" s="2" t="e">
        <f>AVERAGE(BE3:BI3)</f>
        <v>#DIV/0!</v>
      </c>
      <c r="BK3" t="str">
        <f>IF(NOT(AND(ISNUMBER('ΣΤΟΙΧΕΙΑ ΕΤΟΥΣ 1'!P2),ISNUMBER('ΣΤΟΙΧΕΙΑ ΕΤΟΥΣ 1'!T2),ISNUMBER('ΣΤΟΙΧΕΙΑ ΕΤΟΥΣ 1'!Y2),ISNUMBER('ΣΤΟΙΧΕΙΑ ΕΤΟΥΣ 1'!AF2))),"Δεν υπάρχουν στοιχεία",IF((('ΣΤΟΙΧΕΙΑ ΕΤΟΥΣ 1'!P2+'ΣΤΟΙΧΕΙΑ ΕΤΟΥΣ 1'!T2+'ΣΤΟΙΧΕΙΑ ΕΤΟΥΣ 1'!Y2)-'ΣΤΟΙΧΕΙΑ ΕΤΟΥΣ 1'!AF2)=0,"Δ.Υ (Κυκλοφορούν ενεργητικό - Βραχυπρόθεσμες υποχρεώσεις=0)",(('ΣΤΟΙΧΕΙΑ ΕΤΟΥΣ 1'!P2+'ΣΤΟΙΧΕΙΑ ΕΤΟΥΣ 1'!T2+'ΣΤΟΙΧΕΙΑ ΕΤΟΥΣ 1'!Y2)-'ΣΤΟΙΧΕΙΑ ΕΤΟΥΣ 1'!AF2)))</f>
        <v>Δ.Υ (Κυκλοφορούν ενεργητικό - Βραχυπρόθεσμες υποχρεώσεις=0)</v>
      </c>
      <c r="BL3" t="str">
        <f>IF(NOT(AND(ISNUMBER('ΣΤΟΙΧΕΙΑ ΕΤΟΥΣ 2'!P2),ISNUMBER('ΣΤΟΙΧΕΙΑ ΕΤΟΥΣ 2'!T2),ISNUMBER('ΣΤΟΙΧΕΙΑ ΕΤΟΥΣ 2'!Y2),ISNUMBER('ΣΤΟΙΧΕΙΑ ΕΤΟΥΣ 2'!AF2))),"Δεν υπάρχουν στοιχεία",IF((('ΣΤΟΙΧΕΙΑ ΕΤΟΥΣ 2'!P2+'ΣΤΟΙΧΕΙΑ ΕΤΟΥΣ 2'!T2+'ΣΤΟΙΧΕΙΑ ΕΤΟΥΣ 2'!Y2)-'ΣΤΟΙΧΕΙΑ ΕΤΟΥΣ 2'!AF2)=0,"Δ.Υ (Κυκλοφορούν ενεργητικό - Βραχυπρόθεσμες υποχρεώσεις=0)",(('ΣΤΟΙΧΕΙΑ ΕΤΟΥΣ 2'!P2+'ΣΤΟΙΧΕΙΑ ΕΤΟΥΣ 2'!T2+'ΣΤΟΙΧΕΙΑ ΕΤΟΥΣ 2'!Y2)-'ΣΤΟΙΧΕΙΑ ΕΤΟΥΣ 2'!AF2)))</f>
        <v>Δ.Υ (Κυκλοφορούν ενεργητικό - Βραχυπρόθεσμες υποχρεώσεις=0)</v>
      </c>
      <c r="BM3" t="str">
        <f>IF(NOT(AND(ISNUMBER('ΣΤΟΙΧΕΙΑ ΕΤΟΥΣ 3'!P2),ISNUMBER('ΣΤΟΙΧΕΙΑ ΕΤΟΥΣ 3'!T2),ISNUMBER('ΣΤΟΙΧΕΙΑ ΕΤΟΥΣ 3'!Y2),ISNUMBER('ΣΤΟΙΧΕΙΑ ΕΤΟΥΣ 3'!AF2))),"Δεν υπάρχουν στοιχεία",IF((('ΣΤΟΙΧΕΙΑ ΕΤΟΥΣ 3'!P2+'ΣΤΟΙΧΕΙΑ ΕΤΟΥΣ 3'!T2+'ΣΤΟΙΧΕΙΑ ΕΤΟΥΣ 3'!Y2)-'ΣΤΟΙΧΕΙΑ ΕΤΟΥΣ 3'!AF2)=0,"Δ.Υ (Κυκλοφορούν ενεργητικό - Βραχυπρόθεσμες υποχρεώσεις=0)",(('ΣΤΟΙΧΕΙΑ ΕΤΟΥΣ 3'!P2+'ΣΤΟΙΧΕΙΑ ΕΤΟΥΣ 3'!T2+'ΣΤΟΙΧΕΙΑ ΕΤΟΥΣ 3'!Y2)-'ΣΤΟΙΧΕΙΑ ΕΤΟΥΣ 3'!AF2)))</f>
        <v>Δ.Υ (Κυκλοφορούν ενεργητικό - Βραχυπρόθεσμες υποχρεώσεις=0)</v>
      </c>
      <c r="BN3" t="str">
        <f>IF(NOT(AND(ISNUMBER('ΣΤΟΙΧΕΙΑ ΕΤΟΥΣ 4'!P2),ISNUMBER('ΣΤΟΙΧΕΙΑ ΕΤΟΥΣ 4'!T2),ISNUMBER('ΣΤΟΙΧΕΙΑ ΕΤΟΥΣ 4'!Y2),ISNUMBER('ΣΤΟΙΧΕΙΑ ΕΤΟΥΣ 4'!AF2))),"Δεν υπάρχουν στοιχεία",IF((('ΣΤΟΙΧΕΙΑ ΕΤΟΥΣ 4'!P2+'ΣΤΟΙΧΕΙΑ ΕΤΟΥΣ 4'!T2+'ΣΤΟΙΧΕΙΑ ΕΤΟΥΣ 4'!Y2)-'ΣΤΟΙΧΕΙΑ ΕΤΟΥΣ 4'!AF2)=0,"Δ.Υ (Κυκλοφορούν ενεργητικό - Βραχυπρόθεσμες υποχρεώσεις=0)",(('ΣΤΟΙΧΕΙΑ ΕΤΟΥΣ 4'!P2+'ΣΤΟΙΧΕΙΑ ΕΤΟΥΣ 4'!T2+'ΣΤΟΙΧΕΙΑ ΕΤΟΥΣ 4'!Y2)-'ΣΤΟΙΧΕΙΑ ΕΤΟΥΣ 4'!AF2)))</f>
        <v>Δ.Υ (Κυκλοφορούν ενεργητικό - Βραχυπρόθεσμες υποχρεώσεις=0)</v>
      </c>
      <c r="BO3" t="str">
        <f>IF(NOT(AND(ISNUMBER('ΣΤΟΙΧΕΙΑ ΕΤΟΥΣ 5'!P2),ISNUMBER('ΣΤΟΙΧΕΙΑ ΕΤΟΥΣ 5'!T2),ISNUMBER('ΣΤΟΙΧΕΙΑ ΕΤΟΥΣ 5'!Y2),ISNUMBER('ΣΤΟΙΧΕΙΑ ΕΤΟΥΣ 5'!AF2))),"Δεν υπάρχουν στοιχεία",IF((('ΣΤΟΙΧΕΙΑ ΕΤΟΥΣ 5'!P2+'ΣΤΟΙΧΕΙΑ ΕΤΟΥΣ 5'!T2+'ΣΤΟΙΧΕΙΑ ΕΤΟΥΣ 5'!Y2)-'ΣΤΟΙΧΕΙΑ ΕΤΟΥΣ 5'!AF2)=0,"Δ.Υ (Κυκλοφορούν ενεργητικό - Βραχυπρόθεσμες υποχρεώσεις=0)",(('ΣΤΟΙΧΕΙΑ ΕΤΟΥΣ 5'!P2+'ΣΤΟΙΧΕΙΑ ΕΤΟΥΣ 5'!T2+'ΣΤΟΙΧΕΙΑ ΕΤΟΥΣ 5'!Y2)-'ΣΤΟΙΧΕΙΑ ΕΤΟΥΣ 5'!AF2)))</f>
        <v>Δ.Υ (Κυκλοφορούν ενεργητικό - Βραχυπρόθεσμες υποχρεώσεις=0)</v>
      </c>
      <c r="BP3" s="2" t="e">
        <f>AVERAGE(BK3:BO3)</f>
        <v>#DIV/0!</v>
      </c>
      <c r="BQ3" t="str">
        <f>IF(NOT(AND(ISNUMBER('ΣΤΟΙΧΕΙΑ ΕΤΟΥΣ 1'!AE2),ISNUMBER('ΣΤΟΙΧΕΙΑ ΕΤΟΥΣ 1'!AF2),ISNUMBER('ΣΤΟΙΧΕΙΑ ΕΤΟΥΣ 1'!AA2))),"Δεν υπάρχουν στοιχεία",IF('ΣΤΟΙΧΕΙΑ ΕΤΟΥΣ 1'!AA2&lt;=0,"Δ.Υ (Ιδια κεφάλαια&lt;=0)",IF(OR(('ΣΤΟΙΧΕΙΑ ΕΤΟΥΣ 1'!AE2+'ΣΤΟΙΧΕΙΑ ΕΤΟΥΣ 1'!AF2)/'ΣΤΟΙΧΕΙΑ ΕΤΟΥΣ 1'!AA2&lt;=0,('ΣΤΟΙΧΕΙΑ ΕΤΟΥΣ 1'!AE2+'ΣΤΟΙΧΕΙΑ ΕΤΟΥΣ 1'!AF2)/'ΣΤΟΙΧΕΙΑ ΕΤΟΥΣ 1'!AA2&gt;100),"Εκτός ορίων (&gt;0,&lt;=100)",('ΣΤΟΙΧΕΙΑ ΕΤΟΥΣ 1'!AE2+'ΣΤΟΙΧΕΙΑ ΕΤΟΥΣ 1'!AF2)/'ΣΤΟΙΧΕΙΑ ΕΤΟΥΣ 1'!AA2)))</f>
        <v>Δ.Υ (Ιδια κεφάλαια&lt;=0)</v>
      </c>
      <c r="BR3" t="str">
        <f>IF(NOT(AND(ISNUMBER('ΣΤΟΙΧΕΙΑ ΕΤΟΥΣ 2'!AE2),ISNUMBER('ΣΤΟΙΧΕΙΑ ΕΤΟΥΣ 2'!AF2),ISNUMBER('ΣΤΟΙΧΕΙΑ ΕΤΟΥΣ 2'!AA2))),"Δεν υπάρχουν στοιχεία",IF('ΣΤΟΙΧΕΙΑ ΕΤΟΥΣ 2'!AA2&lt;=0,"Δ.Υ (Ιδια κεφάλαια&lt;=0)",IF(OR(('ΣΤΟΙΧΕΙΑ ΕΤΟΥΣ 2'!AE2+'ΣΤΟΙΧΕΙΑ ΕΤΟΥΣ 2'!AF2)/'ΣΤΟΙΧΕΙΑ ΕΤΟΥΣ 2'!AA2&lt;=0,('ΣΤΟΙΧΕΙΑ ΕΤΟΥΣ 2'!AE2+'ΣΤΟΙΧΕΙΑ ΕΤΟΥΣ 2'!AF2)/'ΣΤΟΙΧΕΙΑ ΕΤΟΥΣ 2'!AA2&gt;100),"Εκτός ορίων (&gt;0,&lt;=100)",('ΣΤΟΙΧΕΙΑ ΕΤΟΥΣ 2'!AE2+'ΣΤΟΙΧΕΙΑ ΕΤΟΥΣ 2'!AF2)/'ΣΤΟΙΧΕΙΑ ΕΤΟΥΣ 2'!AA2)))</f>
        <v>Δ.Υ (Ιδια κεφάλαια&lt;=0)</v>
      </c>
      <c r="BS3" t="str">
        <f>IF(NOT(AND(ISNUMBER('ΣΤΟΙΧΕΙΑ ΕΤΟΥΣ 3'!AE2),ISNUMBER('ΣΤΟΙΧΕΙΑ ΕΤΟΥΣ 3'!AF2),ISNUMBER('ΣΤΟΙΧΕΙΑ ΕΤΟΥΣ 3'!AA2))),"Δεν υπάρχουν στοιχεία",IF('ΣΤΟΙΧΕΙΑ ΕΤΟΥΣ 3'!AA2&lt;=0,"Δ.Υ (Ιδια κεφάλαια&lt;=0)",IF(OR(('ΣΤΟΙΧΕΙΑ ΕΤΟΥΣ 3'!AE2+'ΣΤΟΙΧΕΙΑ ΕΤΟΥΣ 3'!AF2)/'ΣΤΟΙΧΕΙΑ ΕΤΟΥΣ 3'!AA2&lt;=0,('ΣΤΟΙΧΕΙΑ ΕΤΟΥΣ 3'!AE2+'ΣΤΟΙΧΕΙΑ ΕΤΟΥΣ 3'!AF2)/'ΣΤΟΙΧΕΙΑ ΕΤΟΥΣ 3'!AA2&gt;100),"Εκτός ορίων (&gt;0,&lt;=100)",('ΣΤΟΙΧΕΙΑ ΕΤΟΥΣ 3'!AE2+'ΣΤΟΙΧΕΙΑ ΕΤΟΥΣ 3'!AF2)/'ΣΤΟΙΧΕΙΑ ΕΤΟΥΣ 3'!AA2)))</f>
        <v>Δ.Υ (Ιδια κεφάλαια&lt;=0)</v>
      </c>
      <c r="BT3" t="str">
        <f>IF(NOT(AND(ISNUMBER('ΣΤΟΙΧΕΙΑ ΕΤΟΥΣ 4'!AE2),ISNUMBER('ΣΤΟΙΧΕΙΑ ΕΤΟΥΣ 4'!AF2),ISNUMBER('ΣΤΟΙΧΕΙΑ ΕΤΟΥΣ 4'!AA2))),"Δεν υπάρχουν στοιχεία",IF('ΣΤΟΙΧΕΙΑ ΕΤΟΥΣ 4'!AA2&lt;=0,"Δ.Υ (Ιδια κεφάλαια&lt;=0)",IF(OR(('ΣΤΟΙΧΕΙΑ ΕΤΟΥΣ 4'!AE2+'ΣΤΟΙΧΕΙΑ ΕΤΟΥΣ 4'!AF2)/'ΣΤΟΙΧΕΙΑ ΕΤΟΥΣ 4'!AA2&lt;=0,('ΣΤΟΙΧΕΙΑ ΕΤΟΥΣ 4'!AE2+'ΣΤΟΙΧΕΙΑ ΕΤΟΥΣ 4'!AF2)/'ΣΤΟΙΧΕΙΑ ΕΤΟΥΣ 4'!AA2&gt;100),"Εκτός ορίων (&gt;0,&lt;=100)",('ΣΤΟΙΧΕΙΑ ΕΤΟΥΣ 4'!AE2+'ΣΤΟΙΧΕΙΑ ΕΤΟΥΣ 4'!AF2)/'ΣΤΟΙΧΕΙΑ ΕΤΟΥΣ 4'!AA2)))</f>
        <v>Δ.Υ (Ιδια κεφάλαια&lt;=0)</v>
      </c>
      <c r="BU3" t="str">
        <f>IF(NOT(AND(ISNUMBER('ΣΤΟΙΧΕΙΑ ΕΤΟΥΣ 5'!AE2),ISNUMBER('ΣΤΟΙΧΕΙΑ ΕΤΟΥΣ 5'!AF2),ISNUMBER('ΣΤΟΙΧΕΙΑ ΕΤΟΥΣ 5'!AA2))),"Δεν υπάρχουν στοιχεία",IF('ΣΤΟΙΧΕΙΑ ΕΤΟΥΣ 5'!AA2&lt;=0,"Δ.Υ (Ιδια κεφάλαια&lt;=0)",IF(OR(('ΣΤΟΙΧΕΙΑ ΕΤΟΥΣ 5'!AE2+'ΣΤΟΙΧΕΙΑ ΕΤΟΥΣ 5'!AF2)/'ΣΤΟΙΧΕΙΑ ΕΤΟΥΣ 5'!AA2&lt;=0,('ΣΤΟΙΧΕΙΑ ΕΤΟΥΣ 5'!AE2+'ΣΤΟΙΧΕΙΑ ΕΤΟΥΣ 5'!AF2)/'ΣΤΟΙΧΕΙΑ ΕΤΟΥΣ 5'!AA2&gt;100),"Εκτός ορίων (&gt;0,&lt;=100)",('ΣΤΟΙΧΕΙΑ ΕΤΟΥΣ 5'!AE2+'ΣΤΟΙΧΕΙΑ ΕΤΟΥΣ 5'!AF2)/'ΣΤΟΙΧΕΙΑ ΕΤΟΥΣ 5'!AA2)))</f>
        <v>Δ.Υ (Ιδια κεφάλαια&lt;=0)</v>
      </c>
      <c r="BV3" s="2" t="e">
        <f>AVERAGE(BQ3:BU3)</f>
        <v>#DIV/0!</v>
      </c>
      <c r="BW3" t="str">
        <f>IF(NOT(AND(ISNUMBER('ΣΤΟΙΧΕΙΑ ΕΤΟΥΣ 1'!AZ2),ISNUMBER('ΣΤΟΙΧΕΙΑ ΕΤΟΥΣ 1'!AR2))),"Δεν υπάρχουν στοιχεία",IF('ΣΤΟΙΧΕΙΑ ΕΤΟΥΣ 1'!AR2=0,"Δ.Υ (Χρηματοοικονομικές δαπάνες=0)",IF(('ΣΤΟΙΧΕΙΑ ΕΤΟΥΣ 1'!AZ2+'ΣΤΟΙΧΕΙΑ ΕΤΟΥΣ 1'!AR2)&lt;=0,"Δ.Υ (Καθαρά κέρδη προ φόρων και τόκων&lt;=0)",IF(OR(('ΣΤΟΙΧΕΙΑ ΕΤΟΥΣ 1'!AZ2+'ΣΤΟΙΧΕΙΑ ΕΤΟΥΣ 1'!AR2)/'ΣΤΟΙΧΕΙΑ ΕΤΟΥΣ 1'!AR2&lt;=0,('ΣΤΟΙΧΕΙΑ ΕΤΟΥΣ 1'!AZ2+'ΣΤΟΙΧΕΙΑ ΕΤΟΥΣ 1'!AR2)/'ΣΤΟΙΧΕΙΑ ΕΤΟΥΣ 1'!AR2&gt;1000),"Εκτός ορίων (&gt;0,&lt;=1000)",('ΣΤΟΙΧΕΙΑ ΕΤΟΥΣ 1'!AZ2+'ΣΤΟΙΧΕΙΑ ΕΤΟΥΣ 1'!AR2)/'ΣΤΟΙΧΕΙΑ ΕΤΟΥΣ 1'!AR2))))</f>
        <v>Δ.Υ (Χρηματοοικονομικές δαπάνες=0)</v>
      </c>
      <c r="BX3" t="str">
        <f>IF(NOT(AND(ISNUMBER('ΣΤΟΙΧΕΙΑ ΕΤΟΥΣ 2'!AZ2),ISNUMBER('ΣΤΟΙΧΕΙΑ ΕΤΟΥΣ 2'!AR2))),"Δεν υπάρχουν στοιχεία",IF('ΣΤΟΙΧΕΙΑ ΕΤΟΥΣ 2'!AR2=0,"Δ.Υ (Χρηματοοικονομικές δαπάνες=0)",IF(('ΣΤΟΙΧΕΙΑ ΕΤΟΥΣ 2'!AZ2+'ΣΤΟΙΧΕΙΑ ΕΤΟΥΣ 2'!AR2)&lt;=0,"Δ.Υ (Καθαρά κέρδη προ φόρων και τόκων&lt;=0)",IF(OR(('ΣΤΟΙΧΕΙΑ ΕΤΟΥΣ 2'!AZ2+'ΣΤΟΙΧΕΙΑ ΕΤΟΥΣ 2'!AR2)/'ΣΤΟΙΧΕΙΑ ΕΤΟΥΣ 2'!AR2&lt;=0,('ΣΤΟΙΧΕΙΑ ΕΤΟΥΣ 2'!AZ2+'ΣΤΟΙΧΕΙΑ ΕΤΟΥΣ 2'!AR2)/'ΣΤΟΙΧΕΙΑ ΕΤΟΥΣ 2'!AR2&gt;1000),"Εκτός ορίων (&gt;0,&lt;=1000)",('ΣΤΟΙΧΕΙΑ ΕΤΟΥΣ 2'!AZ2+'ΣΤΟΙΧΕΙΑ ΕΤΟΥΣ 2'!AR2)/'ΣΤΟΙΧΕΙΑ ΕΤΟΥΣ 2'!AR2))))</f>
        <v>Δ.Υ (Χρηματοοικονομικές δαπάνες=0)</v>
      </c>
      <c r="BY3" t="str">
        <f>IF(NOT(AND(ISNUMBER('ΣΤΟΙΧΕΙΑ ΕΤΟΥΣ 3'!AZ2),ISNUMBER('ΣΤΟΙΧΕΙΑ ΕΤΟΥΣ 3'!AR2))),"Δεν υπάρχουν στοιχεία",IF('ΣΤΟΙΧΕΙΑ ΕΤΟΥΣ 3'!AR2=0,"Δ.Υ (Χρηματοοικονομικές δαπάνες=0)",IF(('ΣΤΟΙΧΕΙΑ ΕΤΟΥΣ 3'!AZ2+'ΣΤΟΙΧΕΙΑ ΕΤΟΥΣ 3'!AR2)&lt;=0,"Δ.Υ (Καθαρά κέρδη προ φόρων και τόκων&lt;=0)",IF(OR(('ΣΤΟΙΧΕΙΑ ΕΤΟΥΣ 3'!AZ2+'ΣΤΟΙΧΕΙΑ ΕΤΟΥΣ 3'!AR2)/'ΣΤΟΙΧΕΙΑ ΕΤΟΥΣ 3'!AR2&lt;=0,('ΣΤΟΙΧΕΙΑ ΕΤΟΥΣ 3'!AZ2+'ΣΤΟΙΧΕΙΑ ΕΤΟΥΣ 3'!AR2)/'ΣΤΟΙΧΕΙΑ ΕΤΟΥΣ 3'!AR2&gt;1000),"Εκτός ορίων (&gt;0,&lt;=1000)",('ΣΤΟΙΧΕΙΑ ΕΤΟΥΣ 3'!AZ2+'ΣΤΟΙΧΕΙΑ ΕΤΟΥΣ 3'!AR2)/'ΣΤΟΙΧΕΙΑ ΕΤΟΥΣ 3'!AR2))))</f>
        <v>Δ.Υ (Χρηματοοικονομικές δαπάνες=0)</v>
      </c>
      <c r="BZ3" t="str">
        <f>IF(NOT(AND(ISNUMBER('ΣΤΟΙΧΕΙΑ ΕΤΟΥΣ 4'!AZ2),ISNUMBER('ΣΤΟΙΧΕΙΑ ΕΤΟΥΣ 4'!AR2))),"Δεν υπάρχουν στοιχεία",IF('ΣΤΟΙΧΕΙΑ ΕΤΟΥΣ 4'!AR2=0,"Δ.Υ (Χρηματοοικονομικές δαπάνες=0)",IF(('ΣΤΟΙΧΕΙΑ ΕΤΟΥΣ 4'!AZ2+'ΣΤΟΙΧΕΙΑ ΕΤΟΥΣ 4'!AR2)&lt;=0,"Δ.Υ (Καθαρά κέρδη προ φόρων και τόκων&lt;=0)",IF(OR(('ΣΤΟΙΧΕΙΑ ΕΤΟΥΣ 4'!AZ2+'ΣΤΟΙΧΕΙΑ ΕΤΟΥΣ 4'!AR2)/'ΣΤΟΙΧΕΙΑ ΕΤΟΥΣ 4'!AR2&lt;=0,('ΣΤΟΙΧΕΙΑ ΕΤΟΥΣ 4'!AZ2+'ΣΤΟΙΧΕΙΑ ΕΤΟΥΣ 4'!AR2)/'ΣΤΟΙΧΕΙΑ ΕΤΟΥΣ 4'!AR2&gt;1000),"Εκτός ορίων (&gt;0,&lt;=1000)",('ΣΤΟΙΧΕΙΑ ΕΤΟΥΣ 4'!AZ2+'ΣΤΟΙΧΕΙΑ ΕΤΟΥΣ 4'!AR2)/'ΣΤΟΙΧΕΙΑ ΕΤΟΥΣ 4'!AR2))))</f>
        <v>Δ.Υ (Χρηματοοικονομικές δαπάνες=0)</v>
      </c>
      <c r="CA3" t="str">
        <f>IF(NOT(AND(ISNUMBER('ΣΤΟΙΧΕΙΑ ΕΤΟΥΣ 5'!AZ2),ISNUMBER('ΣΤΟΙΧΕΙΑ ΕΤΟΥΣ 5'!AR2))),"Δεν υπάρχουν στοιχεία",IF('ΣΤΟΙΧΕΙΑ ΕΤΟΥΣ 5'!AR2=0,"Δ.Υ (Χρηματοοικονομικές δαπάνες=0)",IF(('ΣΤΟΙΧΕΙΑ ΕΤΟΥΣ 5'!AZ2+'ΣΤΟΙΧΕΙΑ ΕΤΟΥΣ 5'!AR2)&lt;=0,"Δ.Υ (Καθαρά κέρδη προ φόρων και τόκων&lt;=0)",IF(OR(('ΣΤΟΙΧΕΙΑ ΕΤΟΥΣ 5'!AZ2+'ΣΤΟΙΧΕΙΑ ΕΤΟΥΣ 5'!AR2)/'ΣΤΟΙΧΕΙΑ ΕΤΟΥΣ 5'!AR2&lt;=0,('ΣΤΟΙΧΕΙΑ ΕΤΟΥΣ 5'!AZ2+'ΣΤΟΙΧΕΙΑ ΕΤΟΥΣ 5'!AR2)/'ΣΤΟΙΧΕΙΑ ΕΤΟΥΣ 5'!AR2&gt;1000),"Εκτός ορίων (&gt;0,&lt;=1000)",('ΣΤΟΙΧΕΙΑ ΕΤΟΥΣ 5'!AZ2+'ΣΤΟΙΧΕΙΑ ΕΤΟΥΣ 5'!AR2)/'ΣΤΟΙΧΕΙΑ ΕΤΟΥΣ 5'!AR2))))</f>
        <v>Δ.Υ (Χρηματοοικονομικές δαπάνες=0)</v>
      </c>
      <c r="CB3" s="2" t="e">
        <f>AVERAGE(BW3:CA3)</f>
        <v>#DIV/0!</v>
      </c>
      <c r="CC3" t="str">
        <f>IF(NOT(AND(ISNUMBER('ΣΤΟΙΧΕΙΑ ΕΤΟΥΣ 1'!AG2),ISNUMBER('ΣΤΟΙΧΕΙΑ ΕΤΟΥΣ 1'!AA2))),"Δεν υπάρχουν στοιχεία",IF('ΣΤΟΙΧΕΙΑ ΕΤΟΥΣ 1'!AA2&lt;=0,"Δ.Υ (Ιδια κεφάλαια&lt;=0)",IF('ΣΤΟΙΧΕΙΑ ΕΤΟΥΣ 1'!AG2=0,"Βραχυπρόθεσμες τραπεζικές υποχρεώσεις=0)",IF(OR('ΣΤΟΙΧΕΙΑ ΕΤΟΥΣ 1'!AG2/'ΣΤΟΙΧΕΙΑ ΕΤΟΥΣ 1'!AA2*100&lt;0,'ΣΤΟΙΧΕΙΑ ΕΤΟΥΣ 1'!AG2/'ΣΤΟΙΧΕΙΑ ΕΤΟΥΣ 1'!AA2*100&gt;500),"Εκτός ορίων (&gt;0,&lt;=500)",'ΣΤΟΙΧΕΙΑ ΕΤΟΥΣ 1'!AG2/'ΣΤΟΙΧΕΙΑ ΕΤΟΥΣ 1'!AA2*100))))</f>
        <v>Δ.Υ (Ιδια κεφάλαια&lt;=0)</v>
      </c>
      <c r="CD3" t="str">
        <f>IF(NOT(AND(ISNUMBER('ΣΤΟΙΧΕΙΑ ΕΤΟΥΣ 2'!AG2),ISNUMBER('ΣΤΟΙΧΕΙΑ ΕΤΟΥΣ 2'!AA2))),"Δεν υπάρχουν στοιχεία",IF('ΣΤΟΙΧΕΙΑ ΕΤΟΥΣ 2'!AA2&lt;=0,"Δ.Υ (Ιδια κεφάλαια&lt;=0)",IF('ΣΤΟΙΧΕΙΑ ΕΤΟΥΣ 2'!AG2=0,"Βραχυπρόθεσμες τραπεζικές υποχρεώσεις=0)",IF(OR('ΣΤΟΙΧΕΙΑ ΕΤΟΥΣ 2'!AG2/'ΣΤΟΙΧΕΙΑ ΕΤΟΥΣ 2'!AA2*100&lt;0,'ΣΤΟΙΧΕΙΑ ΕΤΟΥΣ 2'!AG2/'ΣΤΟΙΧΕΙΑ ΕΤΟΥΣ 2'!AA2*100&gt;500),"Εκτός ορίων (&gt;0,&lt;=500)",'ΣΤΟΙΧΕΙΑ ΕΤΟΥΣ 2'!AG2/'ΣΤΟΙΧΕΙΑ ΕΤΟΥΣ 2'!AA2*100))))</f>
        <v>Δ.Υ (Ιδια κεφάλαια&lt;=0)</v>
      </c>
      <c r="CE3" t="str">
        <f>IF(NOT(AND(ISNUMBER('ΣΤΟΙΧΕΙΑ ΕΤΟΥΣ 3'!AG2),ISNUMBER('ΣΤΟΙΧΕΙΑ ΕΤΟΥΣ 3'!AA2))),"Δεν υπάρχουν στοιχεία",IF('ΣΤΟΙΧΕΙΑ ΕΤΟΥΣ 3'!AA2&lt;=0,"Δ.Υ (Ιδια κεφάλαια&lt;=0)",IF('ΣΤΟΙΧΕΙΑ ΕΤΟΥΣ 3'!AG2=0,"Βραχυπρόθεσμες τραπεζικές υποχρεώσεις=0)",IF(OR('ΣΤΟΙΧΕΙΑ ΕΤΟΥΣ 3'!AG2/'ΣΤΟΙΧΕΙΑ ΕΤΟΥΣ 3'!AA2*100&lt;0,'ΣΤΟΙΧΕΙΑ ΕΤΟΥΣ 3'!AG2/'ΣΤΟΙΧΕΙΑ ΕΤΟΥΣ 3'!AA2*100&gt;500),"Εκτός ορίων (&gt;0,&lt;=500)",'ΣΤΟΙΧΕΙΑ ΕΤΟΥΣ 3'!AG2/'ΣΤΟΙΧΕΙΑ ΕΤΟΥΣ 3'!AA2*100))))</f>
        <v>Δ.Υ (Ιδια κεφάλαια&lt;=0)</v>
      </c>
      <c r="CF3" t="str">
        <f>IF(NOT(AND(ISNUMBER('ΣΤΟΙΧΕΙΑ ΕΤΟΥΣ 4'!AG2),ISNUMBER('ΣΤΟΙΧΕΙΑ ΕΤΟΥΣ 4'!AA2))),"Δεν υπάρχουν στοιχεία",IF('ΣΤΟΙΧΕΙΑ ΕΤΟΥΣ 4'!AA2&lt;=0,"Δ.Υ (Ιδια κεφάλαια&lt;=0)",IF('ΣΤΟΙΧΕΙΑ ΕΤΟΥΣ 4'!AG2=0,"Βραχυπρόθεσμες τραπεζικές υποχρεώσεις=0)",IF(OR('ΣΤΟΙΧΕΙΑ ΕΤΟΥΣ 4'!AG2/'ΣΤΟΙΧΕΙΑ ΕΤΟΥΣ 4'!AA2*100&lt;0,'ΣΤΟΙΧΕΙΑ ΕΤΟΥΣ 4'!AG2/'ΣΤΟΙΧΕΙΑ ΕΤΟΥΣ 4'!AA2*100&gt;500),"Εκτός ορίων (&gt;0,&lt;=500)",'ΣΤΟΙΧΕΙΑ ΕΤΟΥΣ 4'!AG2/'ΣΤΟΙΧΕΙΑ ΕΤΟΥΣ 4'!AA2*100))))</f>
        <v>Δ.Υ (Ιδια κεφάλαια&lt;=0)</v>
      </c>
      <c r="CG3" t="str">
        <f>IF(NOT(AND(ISNUMBER('ΣΤΟΙΧΕΙΑ ΕΤΟΥΣ 5'!AG2),ISNUMBER('ΣΤΟΙΧΕΙΑ ΕΤΟΥΣ 5'!AA2))),"Δεν υπάρχουν στοιχεία",IF('ΣΤΟΙΧΕΙΑ ΕΤΟΥΣ 5'!AA2&lt;=0,"Δ.Υ (Ιδια κεφάλαια&lt;=0)",IF('ΣΤΟΙΧΕΙΑ ΕΤΟΥΣ 5'!AG2=0,"Βραχυπρόθεσμες τραπεζικές υποχρεώσεις=0)",IF(OR('ΣΤΟΙΧΕΙΑ ΕΤΟΥΣ 5'!AG2/'ΣΤΟΙΧΕΙΑ ΕΤΟΥΣ 5'!AA2*100&lt;0,'ΣΤΟΙΧΕΙΑ ΕΤΟΥΣ 5'!AG2/'ΣΤΟΙΧΕΙΑ ΕΤΟΥΣ 5'!AA2*100&gt;500),"Εκτός ορίων (&gt;0,&lt;=500)",'ΣΤΟΙΧΕΙΑ ΕΤΟΥΣ 5'!AG2/'ΣΤΟΙΧΕΙΑ ΕΤΟΥΣ 5'!AA2*100))))</f>
        <v>Δ.Υ (Ιδια κεφάλαια&lt;=0)</v>
      </c>
      <c r="CH3" s="4" t="e">
        <f>AVERAGE(CC3:CG3)</f>
        <v>#DIV/0!</v>
      </c>
      <c r="CI3" s="27" t="str">
        <f>IF(NOT(AND(ISNUMBER('ΣΤΟΙΧΕΙΑ ΕΤΟΥΣ 1'!U2),ISNUMBER('ΣΤΟΙΧΕΙΑ ΕΤΟΥΣ 1'!AN2))),"Δεν υπάρχουν στοιχεία",IF('ΣΤΟΙΧΕΙΑ ΕΤΟΥΣ 1'!AN2&lt;=0,"Δ.Υ (Πωλήσεις=0)",IF(OR('ΣΤΟΙΧΕΙΑ ΕΤΟΥΣ 1'!U2/'ΣΤΟΙΧΕΙΑ ΕΤΟΥΣ 1'!AN2*365&lt;=0,'ΣΤΟΙΧΕΙΑ ΕΤΟΥΣ 1'!U2/'ΣΤΟΙΧΕΙΑ ΕΤΟΥΣ 1'!AN2*365&gt;720),"Εκτός ορίων (&gt;0,&lt;=720)",'ΣΤΟΙΧΕΙΑ ΕΤΟΥΣ 1'!U2/'ΣΤΟΙΧΕΙΑ ΕΤΟΥΣ 1'!AN2*365)))</f>
        <v>Δ.Υ (Πωλήσεις=0)</v>
      </c>
      <c r="CJ3" s="27" t="str">
        <f>IF(NOT(AND(ISNUMBER('ΣΤΟΙΧΕΙΑ ΕΤΟΥΣ 2'!U2),ISNUMBER('ΣΤΟΙΧΕΙΑ ΕΤΟΥΣ 2'!AN2))),"Δεν υπάρχουν στοιχεία",IF('ΣΤΟΙΧΕΙΑ ΕΤΟΥΣ 2'!AN2&lt;=0,"Δ.Υ (Πωλήσεις=0)",IF(OR('ΣΤΟΙΧΕΙΑ ΕΤΟΥΣ 2'!U2/'ΣΤΟΙΧΕΙΑ ΕΤΟΥΣ 2'!AN2*365&lt;=0,'ΣΤΟΙΧΕΙΑ ΕΤΟΥΣ 2'!U2/'ΣΤΟΙΧΕΙΑ ΕΤΟΥΣ 2'!AN2*365&gt;720),"Εκτός ορίων (&gt;0,&lt;=720)",'ΣΤΟΙΧΕΙΑ ΕΤΟΥΣ 2'!U2/'ΣΤΟΙΧΕΙΑ ΕΤΟΥΣ 2'!AN2*365)))</f>
        <v>Δ.Υ (Πωλήσεις=0)</v>
      </c>
      <c r="CK3" s="27" t="str">
        <f>IF(NOT(AND(ISNUMBER('ΣΤΟΙΧΕΙΑ ΕΤΟΥΣ 3'!U2),ISNUMBER('ΣΤΟΙΧΕΙΑ ΕΤΟΥΣ 3'!AN2))),"Δεν υπάρχουν στοιχεία",IF('ΣΤΟΙΧΕΙΑ ΕΤΟΥΣ 3'!AN2&lt;=0,"Δ.Υ (Πωλήσεις=0)",IF(OR('ΣΤΟΙΧΕΙΑ ΕΤΟΥΣ 3'!U2/'ΣΤΟΙΧΕΙΑ ΕΤΟΥΣ 3'!AN2*365&lt;=0,'ΣΤΟΙΧΕΙΑ ΕΤΟΥΣ 3'!U2/'ΣΤΟΙΧΕΙΑ ΕΤΟΥΣ 3'!AN2*365&gt;720),"Εκτός ορίων (&gt;0,&lt;=720)",'ΣΤΟΙΧΕΙΑ ΕΤΟΥΣ 3'!U2/'ΣΤΟΙΧΕΙΑ ΕΤΟΥΣ 3'!AN2*365)))</f>
        <v>Δ.Υ (Πωλήσεις=0)</v>
      </c>
      <c r="CL3" s="27" t="str">
        <f>IF(NOT(AND(ISNUMBER('ΣΤΟΙΧΕΙΑ ΕΤΟΥΣ 4'!U2),ISNUMBER('ΣΤΟΙΧΕΙΑ ΕΤΟΥΣ 4'!AN2))),"Δεν υπάρχουν στοιχεία",IF('ΣΤΟΙΧΕΙΑ ΕΤΟΥΣ 4'!AN2&lt;=0,"Δ.Υ (Πωλήσεις=0)",IF(OR('ΣΤΟΙΧΕΙΑ ΕΤΟΥΣ 4'!U2/'ΣΤΟΙΧΕΙΑ ΕΤΟΥΣ 4'!AN2*365&lt;=0,'ΣΤΟΙΧΕΙΑ ΕΤΟΥΣ 4'!U2/'ΣΤΟΙΧΕΙΑ ΕΤΟΥΣ 4'!AN2*365&gt;720),"Εκτός ορίων (&gt;0,&lt;=720)",'ΣΤΟΙΧΕΙΑ ΕΤΟΥΣ 4'!U2/'ΣΤΟΙΧΕΙΑ ΕΤΟΥΣ 4'!AN2*365)))</f>
        <v>Δ.Υ (Πωλήσεις=0)</v>
      </c>
      <c r="CM3" s="27" t="str">
        <f>IF(NOT(AND(ISNUMBER('ΣΤΟΙΧΕΙΑ ΕΤΟΥΣ 5'!U2),ISNUMBER('ΣΤΟΙΧΕΙΑ ΕΤΟΥΣ 5'!AN2))),"Δεν υπάρχουν στοιχεία",IF('ΣΤΟΙΧΕΙΑ ΕΤΟΥΣ 5'!AN2&lt;=0,"Δ.Υ (Πωλήσεις=0)",IF(OR('ΣΤΟΙΧΕΙΑ ΕΤΟΥΣ 5'!U2/'ΣΤΟΙΧΕΙΑ ΕΤΟΥΣ 5'!AN2*365&lt;=0,'ΣΤΟΙΧΕΙΑ ΕΤΟΥΣ 5'!U2/'ΣΤΟΙΧΕΙΑ ΕΤΟΥΣ 5'!AN2*365&gt;720),"Εκτός ορίων (&gt;0,&lt;=720)",'ΣΤΟΙΧΕΙΑ ΕΤΟΥΣ 5'!U2/'ΣΤΟΙΧΕΙΑ ΕΤΟΥΣ 5'!AN2*365)))</f>
        <v>Δ.Υ (Πωλήσεις=0)</v>
      </c>
      <c r="CN3" s="28" t="e">
        <f>AVERAGE(CI3:CM3)</f>
        <v>#DIV/0!</v>
      </c>
      <c r="CO3" s="27" t="str">
        <f>IF(NOT(AND(ISNUMBER('ΣΤΟΙΧΕΙΑ ΕΤΟΥΣ 1'!AH2),ISNUMBER('ΣΤΟΙΧΕΙΑ ΕΤΟΥΣ 1'!AO2))),"Δεν υπάρχουν στοιχεία",IF('ΣΤΟΙΧΕΙΑ ΕΤΟΥΣ 1'!AO2=0,"Δ.Υ (Κόστος πωληθέντων=0)",IF(OR('ΣΤΟΙΧΕΙΑ ΕΤΟΥΣ 1'!AH2/'ΣΤΟΙΧΕΙΑ ΕΤΟΥΣ 1'!AO2*365&lt;=0,'ΣΤΟΙΧΕΙΑ ΕΤΟΥΣ 1'!AH2/'ΣΤΟΙΧΕΙΑ ΕΤΟΥΣ 1'!AO2*365&gt;720),"Εκτός ορίων (&gt;0,&lt;=720)",'ΣΤΟΙΧΕΙΑ ΕΤΟΥΣ 1'!AH2/'ΣΤΟΙΧΕΙΑ ΕΤΟΥΣ 1'!AO2*365)))</f>
        <v>Δ.Υ (Κόστος πωληθέντων=0)</v>
      </c>
      <c r="CP3" s="27" t="str">
        <f>IF(NOT(AND(ISNUMBER('ΣΤΟΙΧΕΙΑ ΕΤΟΥΣ 2'!AH2),ISNUMBER('ΣΤΟΙΧΕΙΑ ΕΤΟΥΣ 2'!AO2))),"Δεν υπάρχουν στοιχεία",IF('ΣΤΟΙΧΕΙΑ ΕΤΟΥΣ 2'!AO2=0,"Δ.Υ (Κόστος πωληθέντων=0)",IF(OR('ΣΤΟΙΧΕΙΑ ΕΤΟΥΣ 2'!AH2/'ΣΤΟΙΧΕΙΑ ΕΤΟΥΣ 2'!AO2*365&lt;=0,'ΣΤΟΙΧΕΙΑ ΕΤΟΥΣ 2'!AH2/'ΣΤΟΙΧΕΙΑ ΕΤΟΥΣ 2'!AO2*365&gt;720),"Εκτός ορίων (&gt;0,&lt;=720)",'ΣΤΟΙΧΕΙΑ ΕΤΟΥΣ 2'!AH2/'ΣΤΟΙΧΕΙΑ ΕΤΟΥΣ 2'!AO2*365)))</f>
        <v>Δ.Υ (Κόστος πωληθέντων=0)</v>
      </c>
      <c r="CQ3" s="27" t="str">
        <f>IF(NOT(AND(ISNUMBER('ΣΤΟΙΧΕΙΑ ΕΤΟΥΣ 3'!AH2),ISNUMBER('ΣΤΟΙΧΕΙΑ ΕΤΟΥΣ 3'!AO2))),"Δεν υπάρχουν στοιχεία",IF('ΣΤΟΙΧΕΙΑ ΕΤΟΥΣ 3'!AO2=0,"Δ.Υ (Κόστος πωληθέντων=0)",IF(OR('ΣΤΟΙΧΕΙΑ ΕΤΟΥΣ 3'!AH2/'ΣΤΟΙΧΕΙΑ ΕΤΟΥΣ 3'!AO2*365&lt;=0,'ΣΤΟΙΧΕΙΑ ΕΤΟΥΣ 3'!AH2/'ΣΤΟΙΧΕΙΑ ΕΤΟΥΣ 3'!AO2*365&gt;720),"Εκτός ορίων (&gt;0,&lt;=720)",'ΣΤΟΙΧΕΙΑ ΕΤΟΥΣ 3'!AH2/'ΣΤΟΙΧΕΙΑ ΕΤΟΥΣ 3'!AO2*365)))</f>
        <v>Δ.Υ (Κόστος πωληθέντων=0)</v>
      </c>
      <c r="CR3" s="27" t="str">
        <f>IF(NOT(AND(ISNUMBER('ΣΤΟΙΧΕΙΑ ΕΤΟΥΣ 4'!AH2),ISNUMBER('ΣΤΟΙΧΕΙΑ ΕΤΟΥΣ 4'!AO2))),"Δεν υπάρχουν στοιχεία",IF('ΣΤΟΙΧΕΙΑ ΕΤΟΥΣ 4'!AO2=0,"Δ.Υ (Κόστος πωληθέντων=0)",IF(OR('ΣΤΟΙΧΕΙΑ ΕΤΟΥΣ 4'!AH2/'ΣΤΟΙΧΕΙΑ ΕΤΟΥΣ 4'!AO2*365&lt;=0,'ΣΤΟΙΧΕΙΑ ΕΤΟΥΣ 4'!AH2/'ΣΤΟΙΧΕΙΑ ΕΤΟΥΣ 4'!AO2*365&gt;720),"Εκτός ορίων (&gt;0,&lt;=720)",'ΣΤΟΙΧΕΙΑ ΕΤΟΥΣ 4'!AH2/'ΣΤΟΙΧΕΙΑ ΕΤΟΥΣ 4'!AO2*365)))</f>
        <v>Δ.Υ (Κόστος πωληθέντων=0)</v>
      </c>
      <c r="CS3" s="27" t="str">
        <f>IF(NOT(AND(ISNUMBER('ΣΤΟΙΧΕΙΑ ΕΤΟΥΣ 5'!AH2),ISNUMBER('ΣΤΟΙΧΕΙΑ ΕΤΟΥΣ 5'!AO2))),"Δεν υπάρχουν στοιχεία",IF('ΣΤΟΙΧΕΙΑ ΕΤΟΥΣ 5'!AO2=0,"Δ.Υ (Κόστος πωληθέντων=0)",IF(OR('ΣΤΟΙΧΕΙΑ ΕΤΟΥΣ 5'!AH2/'ΣΤΟΙΧΕΙΑ ΕΤΟΥΣ 5'!AO2*365&lt;=0,'ΣΤΟΙΧΕΙΑ ΕΤΟΥΣ 5'!AH2/'ΣΤΟΙΧΕΙΑ ΕΤΟΥΣ 5'!AO2*365&gt;720),"Εκτός ορίων (&gt;0,&lt;=720)",'ΣΤΟΙΧΕΙΑ ΕΤΟΥΣ 5'!AH2/'ΣΤΟΙΧΕΙΑ ΕΤΟΥΣ 5'!AO2*365)))</f>
        <v>Δ.Υ (Κόστος πωληθέντων=0)</v>
      </c>
      <c r="CT3" s="28" t="e">
        <f>AVERAGE(CO3:CS3)</f>
        <v>#DIV/0!</v>
      </c>
      <c r="CU3" s="27" t="str">
        <f>IF(NOT(AND(ISNUMBER('ΣΤΟΙΧΕΙΑ ΕΤΟΥΣ 1'!P2),ISNUMBER('ΣΤΟΙΧΕΙΑ ΕΤΟΥΣ 1'!AO2))),"Δεν υπάρχουν στοιχεία",IF('ΣΤΟΙΧΕΙΑ ΕΤΟΥΣ 1'!AO2=0,"Δ.Υ (Κόστος πωληθέντων=0)",IF(OR('ΣΤΟΙΧΕΙΑ ΕΤΟΥΣ 1'!P2/'ΣΤΟΙΧΕΙΑ ΕΤΟΥΣ 1'!AO2*365&lt;=0,'ΣΤΟΙΧΕΙΑ ΕΤΟΥΣ 1'!P2/'ΣΤΟΙΧΕΙΑ ΕΤΟΥΣ 1'!AO2*365&gt;720),"Εκτός ορίων (&gt;0,&lt;=720)",'ΣΤΟΙΧΕΙΑ ΕΤΟΥΣ 1'!P2/'ΣΤΟΙΧΕΙΑ ΕΤΟΥΣ 1'!AO2*365)))</f>
        <v>Δ.Υ (Κόστος πωληθέντων=0)</v>
      </c>
      <c r="CV3" s="27" t="str">
        <f>IF(NOT(AND(ISNUMBER('ΣΤΟΙΧΕΙΑ ΕΤΟΥΣ 2'!P2),ISNUMBER('ΣΤΟΙΧΕΙΑ ΕΤΟΥΣ 2'!AO2))),"Δεν υπάρχουν στοιχεία",IF('ΣΤΟΙΧΕΙΑ ΕΤΟΥΣ 2'!AO2=0,"Δ.Υ (Κόστος πωληθέντων=0)",IF(OR('ΣΤΟΙΧΕΙΑ ΕΤΟΥΣ 2'!P2/'ΣΤΟΙΧΕΙΑ ΕΤΟΥΣ 2'!AO2*365&lt;=0,'ΣΤΟΙΧΕΙΑ ΕΤΟΥΣ 2'!P2/'ΣΤΟΙΧΕΙΑ ΕΤΟΥΣ 2'!AO2*365&gt;720),"Εκτός ορίων (&gt;0,&lt;=720)",'ΣΤΟΙΧΕΙΑ ΕΤΟΥΣ 2'!P2/'ΣΤΟΙΧΕΙΑ ΕΤΟΥΣ 2'!AO2*365)))</f>
        <v>Δ.Υ (Κόστος πωληθέντων=0)</v>
      </c>
      <c r="CW3" s="27" t="str">
        <f>IF(NOT(AND(ISNUMBER('ΣΤΟΙΧΕΙΑ ΕΤΟΥΣ 3'!P2),ISNUMBER('ΣΤΟΙΧΕΙΑ ΕΤΟΥΣ 3'!AO2))),"Δεν υπάρχουν στοιχεία",IF('ΣΤΟΙΧΕΙΑ ΕΤΟΥΣ 3'!AO2=0,"Δ.Υ (Κόστος πωληθέντων=0)",IF(OR('ΣΤΟΙΧΕΙΑ ΕΤΟΥΣ 3'!P2/'ΣΤΟΙΧΕΙΑ ΕΤΟΥΣ 3'!AO2*365&lt;=0,'ΣΤΟΙΧΕΙΑ ΕΤΟΥΣ 3'!P2/'ΣΤΟΙΧΕΙΑ ΕΤΟΥΣ 3'!AO2*365&gt;720),"Εκτός ορίων (&gt;0,&lt;=720)",'ΣΤΟΙΧΕΙΑ ΕΤΟΥΣ 3'!P2/'ΣΤΟΙΧΕΙΑ ΕΤΟΥΣ 3'!AO2*365)))</f>
        <v>Δ.Υ (Κόστος πωληθέντων=0)</v>
      </c>
      <c r="CX3" s="27" t="str">
        <f>IF(NOT(AND(ISNUMBER('ΣΤΟΙΧΕΙΑ ΕΤΟΥΣ 4'!P2),ISNUMBER('ΣΤΟΙΧΕΙΑ ΕΤΟΥΣ 4'!AO2))),"Δεν υπάρχουν στοιχεία",IF('ΣΤΟΙΧΕΙΑ ΕΤΟΥΣ 4'!AO2=0,"Δ.Υ (Κόστος πωληθέντων=0)",IF(OR('ΣΤΟΙΧΕΙΑ ΕΤΟΥΣ 4'!P2/'ΣΤΟΙΧΕΙΑ ΕΤΟΥΣ 4'!AO2*365&lt;=0,'ΣΤΟΙΧΕΙΑ ΕΤΟΥΣ 4'!P2/'ΣΤΟΙΧΕΙΑ ΕΤΟΥΣ 4'!AO2*365&gt;720),"Εκτός ορίων (&gt;0,&lt;=720)",'ΣΤΟΙΧΕΙΑ ΕΤΟΥΣ 4'!P2/'ΣΤΟΙΧΕΙΑ ΕΤΟΥΣ 4'!AO2*365)))</f>
        <v>Δ.Υ (Κόστος πωληθέντων=0)</v>
      </c>
      <c r="CY3" s="27" t="str">
        <f>IF(NOT(AND(ISNUMBER('ΣΤΟΙΧΕΙΑ ΕΤΟΥΣ 5'!P2),ISNUMBER('ΣΤΟΙΧΕΙΑ ΕΤΟΥΣ 5'!AO2))),"Δεν υπάρχουν στοιχεία",IF('ΣΤΟΙΧΕΙΑ ΕΤΟΥΣ 5'!AO2=0,"Δ.Υ (Κόστος πωληθέντων=0)",IF(OR('ΣΤΟΙΧΕΙΑ ΕΤΟΥΣ 5'!P2/'ΣΤΟΙΧΕΙΑ ΕΤΟΥΣ 5'!AO2*365&lt;=0,'ΣΤΟΙΧΕΙΑ ΕΤΟΥΣ 5'!P2/'ΣΤΟΙΧΕΙΑ ΕΤΟΥΣ 5'!AO2*365&gt;720),"Εκτός ορίων (&gt;0,&lt;=720)",'ΣΤΟΙΧΕΙΑ ΕΤΟΥΣ 5'!P2/'ΣΤΟΙΧΕΙΑ ΕΤΟΥΣ 5'!AO2*365)))</f>
        <v>Δ.Υ (Κόστος πωληθέντων=0)</v>
      </c>
      <c r="CZ3" s="28" t="e">
        <f>AVERAGE(CU3:CY3)</f>
        <v>#DIV/0!</v>
      </c>
      <c r="DA3" s="29" t="str">
        <f>IF(NOT(AND(ISNUMBER('ΣΤΟΙΧΕΙΑ ΕΤΟΥΣ 1'!AN2),ISNUMBER('ΣΤΟΙΧΕΙΑ ΕΤΟΥΣ 1'!AL2))),"Δεν υπάρχουν στοιχεία",IF(OR('ΣΤΟΙΧΕΙΑ ΕΤΟΥΣ 1'!AL2=0,'ΣΤΟΙΧΕΙΑ ΕΤΟΥΣ 1'!AN2&lt;=0),"Δ.Υ (Παθητικό=0 ή πωλήσεις=0)",IF(OR('ΣΤΟΙΧΕΙΑ ΕΤΟΥΣ 1'!AN2/'ΣΤΟΙΧΕΙΑ ΕΤΟΥΣ 1'!AL2&lt;=0,'ΣΤΟΙΧΕΙΑ ΕΤΟΥΣ 1'!AN2/'ΣΤΟΙΧΕΙΑ ΕΤΟΥΣ 1'!AL2&gt;100),"Εκτός ορίων (&gt;0,&lt;=100)",'ΣΤΟΙΧΕΙΑ ΕΤΟΥΣ 1'!AN2/'ΣΤΟΙΧΕΙΑ ΕΤΟΥΣ 1'!AL2)))</f>
        <v>Δ.Υ (Παθητικό=0 ή πωλήσεις=0)</v>
      </c>
      <c r="DB3" s="29" t="str">
        <f>IF(NOT(AND(ISNUMBER('ΣΤΟΙΧΕΙΑ ΕΤΟΥΣ 2'!AN2),ISNUMBER('ΣΤΟΙΧΕΙΑ ΕΤΟΥΣ 2'!AL2))),"Δεν υπάρχουν στοιχεία",IF(OR('ΣΤΟΙΧΕΙΑ ΕΤΟΥΣ 2'!AL2=0,'ΣΤΟΙΧΕΙΑ ΕΤΟΥΣ 2'!AN2&lt;=0),"Δ.Υ (Παθητικό=0 ή πωλήσεις=0)",IF(OR('ΣΤΟΙΧΕΙΑ ΕΤΟΥΣ 2'!AN2/'ΣΤΟΙΧΕΙΑ ΕΤΟΥΣ 2'!AL2&lt;=0,'ΣΤΟΙΧΕΙΑ ΕΤΟΥΣ 2'!AN2/'ΣΤΟΙΧΕΙΑ ΕΤΟΥΣ 2'!AL2&gt;100),"Εκτός ορίων (&gt;0,&lt;=100)",'ΣΤΟΙΧΕΙΑ ΕΤΟΥΣ 2'!AN2/'ΣΤΟΙΧΕΙΑ ΕΤΟΥΣ 2'!AL2)))</f>
        <v>Δ.Υ (Παθητικό=0 ή πωλήσεις=0)</v>
      </c>
      <c r="DC3" s="29" t="str">
        <f>IF(NOT(AND(ISNUMBER('ΣΤΟΙΧΕΙΑ ΕΤΟΥΣ 3'!AN2),ISNUMBER('ΣΤΟΙΧΕΙΑ ΕΤΟΥΣ 3'!AL2))),"Δεν υπάρχουν στοιχεία",IF(OR('ΣΤΟΙΧΕΙΑ ΕΤΟΥΣ 3'!AL2=0,'ΣΤΟΙΧΕΙΑ ΕΤΟΥΣ 3'!AN2&lt;=0),"Δ.Υ (Παθητικό=0 ή πωλήσεις=0)",IF(OR('ΣΤΟΙΧΕΙΑ ΕΤΟΥΣ 3'!AN2/'ΣΤΟΙΧΕΙΑ ΕΤΟΥΣ 3'!AL2&lt;=0,'ΣΤΟΙΧΕΙΑ ΕΤΟΥΣ 3'!AN2/'ΣΤΟΙΧΕΙΑ ΕΤΟΥΣ 3'!AL2&gt;100),"Εκτός ορίων (&gt;0,&lt;=100)",'ΣΤΟΙΧΕΙΑ ΕΤΟΥΣ 3'!AN2/'ΣΤΟΙΧΕΙΑ ΕΤΟΥΣ 3'!AL2)))</f>
        <v>Δ.Υ (Παθητικό=0 ή πωλήσεις=0)</v>
      </c>
      <c r="DD3" s="29" t="str">
        <f>IF(NOT(AND(ISNUMBER('ΣΤΟΙΧΕΙΑ ΕΤΟΥΣ 4'!AN2),ISNUMBER('ΣΤΟΙΧΕΙΑ ΕΤΟΥΣ 4'!AL2))),"Δεν υπάρχουν στοιχεία",IF(OR('ΣΤΟΙΧΕΙΑ ΕΤΟΥΣ 4'!AL2=0,'ΣΤΟΙΧΕΙΑ ΕΤΟΥΣ 4'!AN2&lt;=0),"Δ.Υ (Παθητικό=0 ή πωλήσεις=0)",IF(OR('ΣΤΟΙΧΕΙΑ ΕΤΟΥΣ 4'!AN2/'ΣΤΟΙΧΕΙΑ ΕΤΟΥΣ 4'!AL2&lt;=0,'ΣΤΟΙΧΕΙΑ ΕΤΟΥΣ 4'!AN2/'ΣΤΟΙΧΕΙΑ ΕΤΟΥΣ 4'!AL2&gt;100),"Εκτός ορίων (&gt;0,&lt;=100)",'ΣΤΟΙΧΕΙΑ ΕΤΟΥΣ 4'!AN2/'ΣΤΟΙΧΕΙΑ ΕΤΟΥΣ 4'!AL2)))</f>
        <v>Δ.Υ (Παθητικό=0 ή πωλήσεις=0)</v>
      </c>
      <c r="DE3" s="29" t="str">
        <f>IF(NOT(AND(ISNUMBER('ΣΤΟΙΧΕΙΑ ΕΤΟΥΣ 5'!AN2),ISNUMBER('ΣΤΟΙΧΕΙΑ ΕΤΟΥΣ 5'!AL2))),"Δεν υπάρχουν στοιχεία",IF(OR('ΣΤΟΙΧΕΙΑ ΕΤΟΥΣ 5'!AL2=0,'ΣΤΟΙΧΕΙΑ ΕΤΟΥΣ 5'!AN2&lt;=0),"Δ.Υ (Παθητικό=0 ή πωλήσεις=0)",IF(OR('ΣΤΟΙΧΕΙΑ ΕΤΟΥΣ 5'!AN2/'ΣΤΟΙΧΕΙΑ ΕΤΟΥΣ 5'!AL2&lt;=0,'ΣΤΟΙΧΕΙΑ ΕΤΟΥΣ 5'!AN2/'ΣΤΟΙΧΕΙΑ ΕΤΟΥΣ 5'!AL2&gt;100),"Εκτός ορίων (&gt;0,&lt;=100)",'ΣΤΟΙΧΕΙΑ ΕΤΟΥΣ 5'!AN2/'ΣΤΟΙΧΕΙΑ ΕΤΟΥΣ 5'!AL2)))</f>
        <v>Δ.Υ (Παθητικό=0 ή πωλήσεις=0)</v>
      </c>
      <c r="DF3" s="30" t="e">
        <f>AVERAGE(DA3:DE3)</f>
        <v>#DIV/0!</v>
      </c>
    </row>
  </sheetData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C92"/>
  <sheetViews>
    <sheetView tabSelected="1" workbookViewId="0" topLeftCell="A1">
      <selection activeCell="B1" sqref="B1:C16384"/>
    </sheetView>
  </sheetViews>
  <sheetFormatPr defaultColWidth="9.00390625" defaultRowHeight="12.75"/>
  <cols>
    <col min="1" max="1" width="50.50390625" style="0" bestFit="1" customWidth="1"/>
    <col min="2" max="2" width="11.875" style="0" bestFit="1" customWidth="1"/>
  </cols>
  <sheetData>
    <row r="1" spans="1:3" ht="12.75">
      <c r="A1" s="2" t="s">
        <v>130</v>
      </c>
      <c r="B1" s="2" t="s">
        <v>129</v>
      </c>
      <c r="C1" t="s">
        <v>37</v>
      </c>
    </row>
    <row r="2" spans="1:3" ht="12.75">
      <c r="A2" t="str">
        <f>"Μικτό περιθώριο κέρδους "&amp;'ΣΤΟΙΧΕΙΑ ΕΤΟΥΣ 1'!$E2</f>
        <v>Μικτό περιθώριο κέρδους 2002</v>
      </c>
      <c r="B2">
        <v>33.86585432667622</v>
      </c>
      <c r="C2">
        <v>2002</v>
      </c>
    </row>
    <row r="3" spans="1:3" ht="12.75">
      <c r="A3" t="str">
        <f>"Μικτό περιθώριο κέρδους "&amp;'ΣΤΟΙΧΕΙΑ ΕΤΟΥΣ 2'!$E2</f>
        <v>Μικτό περιθώριο κέρδους 2003</v>
      </c>
      <c r="B3">
        <v>32.34478477247857</v>
      </c>
      <c r="C3">
        <v>2003</v>
      </c>
    </row>
    <row r="4" spans="1:3" ht="12.75">
      <c r="A4" t="str">
        <f>"Μικτό περιθώριο κέρδους "&amp;'ΣΤΟΙΧΕΙΑ ΕΤΟΥΣ 3'!$E2</f>
        <v>Μικτό περιθώριο κέρδους 2004</v>
      </c>
      <c r="B4">
        <v>34.943268767307</v>
      </c>
      <c r="C4">
        <v>2004</v>
      </c>
    </row>
    <row r="5" spans="1:3" ht="12.75">
      <c r="A5" t="str">
        <f>"Μικτό περιθώριο κέρδους "&amp;'ΣΤΟΙΧΕΙΑ ΕΤΟΥΣ 4'!$E2</f>
        <v>Μικτό περιθώριο κέρδους 2005</v>
      </c>
      <c r="B5">
        <v>38.3491887589631</v>
      </c>
      <c r="C5">
        <v>2005</v>
      </c>
    </row>
    <row r="6" spans="1:3" ht="12.75">
      <c r="A6" t="str">
        <f>"Μικτό περιθώριο κέρδους "&amp;'ΣΤΟΙΧΕΙΑ ΕΤΟΥΣ 5'!$E2</f>
        <v>Μικτό περιθώριο κέρδους 2006</v>
      </c>
      <c r="B6">
        <v>39.73975247934536</v>
      </c>
      <c r="C6">
        <v>2006</v>
      </c>
    </row>
    <row r="7" spans="1:3" ht="12.75">
      <c r="A7" t="str">
        <f>"Λειτουργικό περιθώριο κέρδους "&amp;'ΣΤΟΙΧΕΙΑ ΕΤΟΥΣ 1'!$E2</f>
        <v>Λειτουργικό περιθώριο κέρδους 2002</v>
      </c>
      <c r="B7">
        <v>-0.5837728442969822</v>
      </c>
      <c r="C7">
        <v>2002</v>
      </c>
    </row>
    <row r="8" spans="1:3" ht="12.75">
      <c r="A8" t="str">
        <f>"Λειτουργικό περιθώριο κέρδους "&amp;'ΣΤΟΙΧΕΙΑ ΕΤΟΥΣ 2'!$E2</f>
        <v>Λειτουργικό περιθώριο κέρδους 2003</v>
      </c>
      <c r="B8">
        <v>-16.138839043248133</v>
      </c>
      <c r="C8">
        <v>2003</v>
      </c>
    </row>
    <row r="9" spans="1:3" ht="12.75">
      <c r="A9" t="str">
        <f>"Λειτουργικό περιθώριο κέρδους "&amp;'ΣΤΟΙΧΕΙΑ ΕΤΟΥΣ 3'!$E2</f>
        <v>Λειτουργικό περιθώριο κέρδους 2004</v>
      </c>
      <c r="B9">
        <v>2.0782789739405136</v>
      </c>
      <c r="C9">
        <v>2004</v>
      </c>
    </row>
    <row r="10" spans="1:3" ht="12.75">
      <c r="A10" t="str">
        <f>"Λειτουργικό περιθώριο κέρδους "&amp;'ΣΤΟΙΧΕΙΑ ΕΤΟΥΣ 4'!$E2</f>
        <v>Λειτουργικό περιθώριο κέρδους 2005</v>
      </c>
      <c r="B10">
        <v>1.8072485182812683</v>
      </c>
      <c r="C10">
        <v>2005</v>
      </c>
    </row>
    <row r="11" spans="1:3" ht="12.75">
      <c r="A11" t="str">
        <f>"Λειτουργικό περιθώριο κέρδους "&amp;'ΣΤΟΙΧΕΙΑ ΕΤΟΥΣ 5'!$E2</f>
        <v>Λειτουργικό περιθώριο κέρδους 2006</v>
      </c>
      <c r="B11">
        <v>6.312548160606247</v>
      </c>
      <c r="C11">
        <v>2006</v>
      </c>
    </row>
    <row r="12" spans="1:3" ht="12.75">
      <c r="A12" t="str">
        <f>"Καθαρό περιθώριο κέρδους "&amp;'ΣΤΟΙΧΕΙΑ ΕΤΟΥΣ 1'!$E2</f>
        <v>Καθαρό περιθώριο κέρδους 2002</v>
      </c>
      <c r="B12">
        <v>0.4588200456335505</v>
      </c>
      <c r="C12">
        <v>2002</v>
      </c>
    </row>
    <row r="13" spans="1:3" ht="12.75">
      <c r="A13" t="str">
        <f>"Καθαρό περιθώριο κέρδους "&amp;'ΣΤΟΙΧΕΙΑ ΕΤΟΥΣ 2'!$E2</f>
        <v>Καθαρό περιθώριο κέρδους 2003</v>
      </c>
      <c r="B13">
        <v>-13.027893576562702</v>
      </c>
      <c r="C13">
        <v>2003</v>
      </c>
    </row>
    <row r="14" spans="1:3" ht="12.75">
      <c r="A14" t="str">
        <f>"Καθαρό περιθώριο κέρδους "&amp;'ΣΤΟΙΧΕΙΑ ΕΤΟΥΣ 3'!$E2</f>
        <v>Καθαρό περιθώριο κέρδους 2004</v>
      </c>
      <c r="B14">
        <v>1.7274517240165626</v>
      </c>
      <c r="C14">
        <v>2004</v>
      </c>
    </row>
    <row r="15" spans="1:3" ht="12.75">
      <c r="A15" t="str">
        <f>"Καθαρό περιθώριο κέρδους "&amp;'ΣΤΟΙΧΕΙΑ ΕΤΟΥΣ 4'!$E2</f>
        <v>Καθαρό περιθώριο κέρδους 2005</v>
      </c>
      <c r="B15">
        <v>1.494656439150735</v>
      </c>
      <c r="C15">
        <v>2005</v>
      </c>
    </row>
    <row r="16" spans="1:3" ht="12.75">
      <c r="A16" t="str">
        <f>"Καθαρό περιθώριο κέρδους "&amp;'ΣΤΟΙΧΕΙΑ ΕΤΟΥΣ 5'!$E2</f>
        <v>Καθαρό περιθώριο κέρδους 2006</v>
      </c>
      <c r="B16">
        <v>6.341487497536796</v>
      </c>
      <c r="C16">
        <v>2006</v>
      </c>
    </row>
    <row r="17" spans="1:3" ht="12.75">
      <c r="A17" t="str">
        <f>"Αποδοτικότητα ιδίων κεφαλαίων "&amp;'ΣΤΟΙΧΕΙΑ ΕΤΟΥΣ 1'!$E2</f>
        <v>Αποδοτικότητα ιδίων κεφαλαίων 2002</v>
      </c>
      <c r="B17">
        <v>4.818443578235241</v>
      </c>
      <c r="C17">
        <v>2002</v>
      </c>
    </row>
    <row r="18" spans="1:3" ht="12.75">
      <c r="A18" t="str">
        <f>"Αποδοτικότητα ιδίων κεφαλαίων "&amp;'ΣΤΟΙΧΕΙΑ ΕΤΟΥΣ 2'!$E2</f>
        <v>Αποδοτικότητα ιδίων κεφαλαίων 2003</v>
      </c>
      <c r="B18">
        <v>8.312637612720383</v>
      </c>
      <c r="C18">
        <v>2003</v>
      </c>
    </row>
    <row r="19" spans="1:3" ht="12.75">
      <c r="A19" t="str">
        <f>"Αποδοτικότητα ιδίων κεφαλαίων "&amp;'ΣΤΟΙΧΕΙΑ ΕΤΟΥΣ 3'!$E2</f>
        <v>Αποδοτικότητα ιδίων κεφαλαίων 2004</v>
      </c>
      <c r="B19">
        <v>6.413346841361995</v>
      </c>
      <c r="C19">
        <v>2004</v>
      </c>
    </row>
    <row r="20" spans="1:3" ht="12.75">
      <c r="A20" t="str">
        <f>"Αποδοτικότητα ιδίων κεφαλαίων "&amp;'ΣΤΟΙΧΕΙΑ ΕΤΟΥΣ 4'!$E2</f>
        <v>Αποδοτικότητα ιδίων κεφαλαίων 2005</v>
      </c>
      <c r="B20">
        <v>7.344423956998304</v>
      </c>
      <c r="C20">
        <v>2005</v>
      </c>
    </row>
    <row r="21" spans="1:3" ht="12.75">
      <c r="A21" t="str">
        <f>"Αποδοτικότητα ιδίων κεφαλαίων "&amp;'ΣΤΟΙΧΕΙΑ ΕΤΟΥΣ 5'!$E2</f>
        <v>Αποδοτικότητα ιδίων κεφαλαίων 2006</v>
      </c>
      <c r="B21">
        <v>12.95130759802563</v>
      </c>
      <c r="C21">
        <v>2006</v>
      </c>
    </row>
    <row r="22" spans="1:3" ht="12.75">
      <c r="A22" t="str">
        <f>"Αποδοτικότητα Απασχολούμενων κεφαλαίων "&amp;'ΣΤΟΙΧΕΙΑ ΕΤΟΥΣ 1'!$E2</f>
        <v>Αποδοτικότητα Απασχολούμενων κεφαλαίων 2002</v>
      </c>
      <c r="B22">
        <v>1.5722658847691624</v>
      </c>
      <c r="C22">
        <v>2002</v>
      </c>
    </row>
    <row r="23" spans="1:3" ht="12.75">
      <c r="A23" t="str">
        <f>"Αποδοτικότητα Απασχολούμενων κεφαλαίων "&amp;'ΣΤΟΙΧΕΙΑ ΕΤΟΥΣ 2'!$E2</f>
        <v>Αποδοτικότητα Απασχολούμενων κεφαλαίων 2003</v>
      </c>
      <c r="B23">
        <v>3.6418554486588923</v>
      </c>
      <c r="C23">
        <v>2003</v>
      </c>
    </row>
    <row r="24" spans="1:3" ht="12.75">
      <c r="A24" t="str">
        <f>"Αποδοτικότητα Απασχολούμενων κεφαλαίων "&amp;'ΣΤΟΙΧΕΙΑ ΕΤΟΥΣ 3'!$E2</f>
        <v>Αποδοτικότητα Απασχολούμενων κεφαλαίων 2004</v>
      </c>
      <c r="B24">
        <v>1.3459107124492133</v>
      </c>
      <c r="C24">
        <v>2004</v>
      </c>
    </row>
    <row r="25" spans="1:3" ht="12.75">
      <c r="A25" t="str">
        <f>"Αποδοτικότητα Απασχολούμενων κεφαλαίων "&amp;'ΣΤΟΙΧΕΙΑ ΕΤΟΥΣ 4'!$E2</f>
        <v>Αποδοτικότητα Απασχολούμενων κεφαλαίων 2005</v>
      </c>
      <c r="B25">
        <v>1.3238410257844047</v>
      </c>
      <c r="C25">
        <v>2005</v>
      </c>
    </row>
    <row r="26" spans="1:3" ht="12.75">
      <c r="A26" t="str">
        <f>"Αποδοτικότητα Απασχολούμενων κεφαλαίων "&amp;'ΣΤΟΙΧΕΙΑ ΕΤΟΥΣ 5'!$E2</f>
        <v>Αποδοτικότητα Απασχολούμενων κεφαλαίων 2006</v>
      </c>
      <c r="B26">
        <v>4.976135095945746</v>
      </c>
      <c r="C26">
        <v>2006</v>
      </c>
    </row>
    <row r="27" spans="1:3" ht="12.75">
      <c r="A27" t="str">
        <f>"EBITDA "&amp;'ΣΤΟΙΧΕΙΑ ΕΤΟΥΣ 1'!$E2</f>
        <v>EBITDA 2002</v>
      </c>
      <c r="B27">
        <v>10427163.92857143</v>
      </c>
      <c r="C27">
        <v>2002</v>
      </c>
    </row>
    <row r="28" spans="1:3" ht="12.75">
      <c r="A28" t="str">
        <f>"EBITDA "&amp;'ΣΤΟΙΧΕΙΑ ΕΤΟΥΣ 2'!$E2</f>
        <v>EBITDA 2003</v>
      </c>
      <c r="B28">
        <v>8581372.352941176</v>
      </c>
      <c r="C28">
        <v>2003</v>
      </c>
    </row>
    <row r="29" spans="1:3" ht="12.75">
      <c r="A29" t="str">
        <f>"EBITDA "&amp;'ΣΤΟΙΧΕΙΑ ΕΤΟΥΣ 3'!$E2</f>
        <v>EBITDA 2004</v>
      </c>
      <c r="B29">
        <v>7449191.470588235</v>
      </c>
      <c r="C29">
        <v>2004</v>
      </c>
    </row>
    <row r="30" spans="1:3" ht="12.75">
      <c r="A30" t="str">
        <f>"EBITDA "&amp;'ΣΤΟΙΧΕΙΑ ΕΤΟΥΣ 4'!$E2</f>
        <v>EBITDA 2005</v>
      </c>
      <c r="B30">
        <v>7596823.823529412</v>
      </c>
      <c r="C30">
        <v>2005</v>
      </c>
    </row>
    <row r="31" spans="1:3" ht="12.75">
      <c r="A31" t="str">
        <f>"EBITDA "&amp;'ΣΤΟΙΧΕΙΑ ΕΤΟΥΣ 5'!$E2</f>
        <v>EBITDA 2006</v>
      </c>
      <c r="B31">
        <v>5858131.94117647</v>
      </c>
      <c r="C31">
        <v>2006</v>
      </c>
    </row>
    <row r="32" spans="1:3" ht="12.75">
      <c r="A32" t="str">
        <f>"Περιθώριο EBITDA "&amp;'ΣΤΟΙΧΕΙΑ ΕΤΟΥΣ 1'!$E2</f>
        <v>Περιθώριο EBITDA 2002</v>
      </c>
      <c r="B32">
        <v>11.277872491693362</v>
      </c>
      <c r="C32">
        <v>2002</v>
      </c>
    </row>
    <row r="33" spans="1:3" ht="12.75">
      <c r="A33" t="str">
        <f>"Περιθώριο EBITDA "&amp;'ΣΤΟΙΧΕΙΑ ΕΤΟΥΣ 2'!$E2</f>
        <v>Περιθώριο EBITDA 2003</v>
      </c>
      <c r="B33">
        <v>-6.132479069393679</v>
      </c>
      <c r="C33">
        <v>2003</v>
      </c>
    </row>
    <row r="34" spans="1:3" ht="12.75">
      <c r="A34" t="str">
        <f>"Περιθώριο EBITDA "&amp;'ΣΤΟΙΧΕΙΑ ΕΤΟΥΣ 3'!$E2</f>
        <v>Περιθώριο EBITDA 2004</v>
      </c>
      <c r="B34">
        <v>9.475777189206235</v>
      </c>
      <c r="C34">
        <v>2004</v>
      </c>
    </row>
    <row r="35" spans="1:3" ht="12.75">
      <c r="A35" t="str">
        <f>"Περιθώριο EBITDA "&amp;'ΣΤΟΙΧΕΙΑ ΕΤΟΥΣ 4'!$E2</f>
        <v>Περιθώριο EBITDA 2005</v>
      </c>
      <c r="B35">
        <v>10.535067517304109</v>
      </c>
      <c r="C35">
        <v>2005</v>
      </c>
    </row>
    <row r="36" spans="1:3" ht="12.75">
      <c r="A36" t="str">
        <f>"Περιθώριο EBITDA "&amp;'ΣΤΟΙΧΕΙΑ ΕΤΟΥΣ 5'!$E2</f>
        <v>Περιθώριο EBITDA 2006</v>
      </c>
      <c r="B36">
        <v>13.985402256924035</v>
      </c>
      <c r="C36">
        <v>2006</v>
      </c>
    </row>
    <row r="37" spans="1:3" ht="12.75">
      <c r="A37" t="str">
        <f>"Γενική ρευστότητα "&amp;'ΣΤΟΙΧΕΙΑ ΕΤΟΥΣ 1'!$E2</f>
        <v>Γενική ρευστότητα 2002</v>
      </c>
      <c r="B37">
        <v>1.7345421106704906</v>
      </c>
      <c r="C37">
        <v>2002</v>
      </c>
    </row>
    <row r="38" spans="1:3" ht="12.75">
      <c r="A38" t="str">
        <f>"Γενική ρευστότητα "&amp;'ΣΤΟΙΧΕΙΑ ΕΤΟΥΣ 2'!$E2</f>
        <v>Γενική ρευστότητα 2003</v>
      </c>
      <c r="B38">
        <v>2.2663562861908573</v>
      </c>
      <c r="C38">
        <v>2003</v>
      </c>
    </row>
    <row r="39" spans="1:3" ht="12.75">
      <c r="A39" t="str">
        <f>"Γενική ρευστότητα "&amp;'ΣΤΟΙΧΕΙΑ ΕΤΟΥΣ 3'!$E2</f>
        <v>Γενική ρευστότητα 2004</v>
      </c>
      <c r="B39">
        <v>1.884092420684316</v>
      </c>
      <c r="C39">
        <v>2004</v>
      </c>
    </row>
    <row r="40" spans="1:3" ht="12.75">
      <c r="A40" t="str">
        <f>"Γενική ρευστότητα "&amp;'ΣΤΟΙΧΕΙΑ ΕΤΟΥΣ 4'!$E2</f>
        <v>Γενική ρευστότητα 2005</v>
      </c>
      <c r="B40">
        <v>1.8108853605131647</v>
      </c>
      <c r="C40">
        <v>2005</v>
      </c>
    </row>
    <row r="41" spans="1:3" ht="12.75">
      <c r="A41" t="str">
        <f>"Γενική ρευστότητα "&amp;'ΣΤΟΙΧΕΙΑ ΕΤΟΥΣ 5'!$E2</f>
        <v>Γενική ρευστότητα 2006</v>
      </c>
      <c r="B41">
        <v>1.6727591063266807</v>
      </c>
      <c r="C41">
        <v>2006</v>
      </c>
    </row>
    <row r="42" spans="1:3" ht="12.75">
      <c r="A42" t="str">
        <f>"Ειδική ρευστότητα "&amp;'ΣΤΟΙΧΕΙΑ ΕΤΟΥΣ 1'!$E2</f>
        <v>Ειδική ρευστότητα 2002</v>
      </c>
      <c r="B42">
        <v>1.355662055255518</v>
      </c>
      <c r="C42">
        <v>2002</v>
      </c>
    </row>
    <row r="43" spans="1:3" ht="12.75">
      <c r="A43" t="str">
        <f>"Ειδική ρευστότητα "&amp;'ΣΤΟΙΧΕΙΑ ΕΤΟΥΣ 2'!$E2</f>
        <v>Ειδική ρευστότητα 2003</v>
      </c>
      <c r="B43">
        <v>1.9515802980996009</v>
      </c>
      <c r="C43">
        <v>2003</v>
      </c>
    </row>
    <row r="44" spans="1:3" ht="12.75">
      <c r="A44" t="str">
        <f>"Ειδική ρευστότητα "&amp;'ΣΤΟΙΧΕΙΑ ΕΤΟΥΣ 3'!$E2</f>
        <v>Ειδική ρευστότητα 2004</v>
      </c>
      <c r="B44">
        <v>1.5807095927443426</v>
      </c>
      <c r="C44">
        <v>2004</v>
      </c>
    </row>
    <row r="45" spans="1:3" ht="12.75">
      <c r="A45" t="str">
        <f>"Ειδική ρευστότητα "&amp;'ΣΤΟΙΧΕΙΑ ΕΤΟΥΣ 4'!$E2</f>
        <v>Ειδική ρευστότητα 2005</v>
      </c>
      <c r="B45">
        <v>1.49640869806037</v>
      </c>
      <c r="C45">
        <v>2005</v>
      </c>
    </row>
    <row r="46" spans="1:3" ht="12.75">
      <c r="A46" t="str">
        <f>"Ειδική ρευστότητα "&amp;'ΣΤΟΙΧΕΙΑ ΕΤΟΥΣ 5'!$E2</f>
        <v>Ειδική ρευστότητα 2006</v>
      </c>
      <c r="B46">
        <v>1.4081195683158754</v>
      </c>
      <c r="C46">
        <v>2006</v>
      </c>
    </row>
    <row r="47" spans="1:3" ht="12.75">
      <c r="A47" t="str">
        <f>"Ταμειακή ρευστότητα "&amp;'ΣΤΟΙΧΕΙΑ ΕΤΟΥΣ 1'!$E2</f>
        <v>Ταμειακή ρευστότητα 2002</v>
      </c>
      <c r="B47">
        <v>0.4230144513419319</v>
      </c>
      <c r="C47">
        <v>2002</v>
      </c>
    </row>
    <row r="48" spans="1:3" ht="12.75">
      <c r="A48" t="str">
        <f>"Ταμειακή ρευστότητα "&amp;'ΣΤΟΙΧΕΙΑ ΕΤΟΥΣ 2'!$E2</f>
        <v>Ταμειακή ρευστότητα 2003</v>
      </c>
      <c r="B48">
        <v>0.38083636508760327</v>
      </c>
      <c r="C48">
        <v>2003</v>
      </c>
    </row>
    <row r="49" spans="1:3" ht="12.75">
      <c r="A49" t="str">
        <f>"Ταμειακή ρευστότητα "&amp;'ΣΤΟΙΧΕΙΑ ΕΤΟΥΣ 3'!$E2</f>
        <v>Ταμειακή ρευστότητα 2004</v>
      </c>
      <c r="B49">
        <v>0.5634747557316183</v>
      </c>
      <c r="C49">
        <v>2004</v>
      </c>
    </row>
    <row r="50" spans="1:3" ht="12.75">
      <c r="A50" t="str">
        <f>"Ταμειακή ρευστότητα "&amp;'ΣΤΟΙΧΕΙΑ ΕΤΟΥΣ 4'!$E2</f>
        <v>Ταμειακή ρευστότητα 2005</v>
      </c>
      <c r="B50">
        <v>0.3801078015042257</v>
      </c>
      <c r="C50">
        <v>2005</v>
      </c>
    </row>
    <row r="51" spans="1:3" ht="12.75">
      <c r="A51" t="str">
        <f>"Ταμειακή ρευστότητα "&amp;'ΣΤΟΙΧΕΙΑ ΕΤΟΥΣ 5'!$E2</f>
        <v>Ταμειακή ρευστότητα 2006</v>
      </c>
      <c r="B51">
        <v>0.28427849531489285</v>
      </c>
      <c r="C51">
        <v>2006</v>
      </c>
    </row>
    <row r="52" spans="1:3" ht="12.75">
      <c r="A52" t="str">
        <f>"Κεφάλαιο κίνησης "&amp;'ΣΤΟΙΧΕΙΑ ΕΤΟΥΣ 1'!$E2</f>
        <v>Κεφάλαιο κίνησης 2002</v>
      </c>
      <c r="B52">
        <v>4415858.066666666</v>
      </c>
      <c r="C52">
        <v>2002</v>
      </c>
    </row>
    <row r="53" spans="1:3" ht="12.75">
      <c r="A53" t="str">
        <f>"Κεφάλαιο κίνησης "&amp;'ΣΤΟΙΧΕΙΑ ΕΤΟΥΣ 2'!$E2</f>
        <v>Κεφάλαιο κίνησης 2003</v>
      </c>
      <c r="B53">
        <v>4680558.823529412</v>
      </c>
      <c r="C53">
        <v>2003</v>
      </c>
    </row>
    <row r="54" spans="1:3" ht="12.75">
      <c r="A54" t="str">
        <f>"Κεφάλαιο κίνησης "&amp;'ΣΤΟΙΧΕΙΑ ΕΤΟΥΣ 3'!$E2</f>
        <v>Κεφάλαιο κίνησης 2004</v>
      </c>
      <c r="B54">
        <v>3677498.294117647</v>
      </c>
      <c r="C54">
        <v>2004</v>
      </c>
    </row>
    <row r="55" spans="1:3" ht="12.75">
      <c r="A55" t="str">
        <f>"Κεφάλαιο κίνησης "&amp;'ΣΤΟΙΧΕΙΑ ΕΤΟΥΣ 4'!$E2</f>
        <v>Κεφάλαιο κίνησης 2005</v>
      </c>
      <c r="B55">
        <v>4418909.882352941</v>
      </c>
      <c r="C55">
        <v>2005</v>
      </c>
    </row>
    <row r="56" spans="1:3" ht="12.75">
      <c r="A56" t="str">
        <f>"Κεφάλαιο κίνησης "&amp;'ΣΤΟΙΧΕΙΑ ΕΤΟΥΣ 5'!$E2</f>
        <v>Κεφάλαιο κίνησης 2006</v>
      </c>
      <c r="B56">
        <v>6579643.411764706</v>
      </c>
      <c r="C56">
        <v>2006</v>
      </c>
    </row>
    <row r="57" spans="1:3" ht="12.75">
      <c r="A57" t="str">
        <f>"Σχέση ξένων προς ίδια κεφάλαια "&amp;'ΣΤΟΙΧΕΙΑ ΕΤΟΥΣ 1'!$E2</f>
        <v>Σχέση ξένων προς ίδια κεφάλαια 2002</v>
      </c>
      <c r="B57">
        <v>0.859811855797947</v>
      </c>
      <c r="C57">
        <v>2002</v>
      </c>
    </row>
    <row r="58" spans="1:3" ht="12.75">
      <c r="A58" t="str">
        <f>"Σχέση ξένων προς ίδια κεφάλαια "&amp;'ΣΤΟΙΧΕΙΑ ΕΤΟΥΣ 2'!$E2</f>
        <v>Σχέση ξένων προς ίδια κεφάλαια 2003</v>
      </c>
      <c r="B58">
        <v>0.8996544074658048</v>
      </c>
      <c r="C58">
        <v>2003</v>
      </c>
    </row>
    <row r="59" spans="1:3" ht="12.75">
      <c r="A59" t="str">
        <f>"Σχέση ξένων προς ίδια κεφάλαια "&amp;'ΣΤΟΙΧΕΙΑ ΕΤΟΥΣ 3'!$E2</f>
        <v>Σχέση ξένων προς ίδια κεφάλαια 2004</v>
      </c>
      <c r="B59">
        <v>0.985145921703354</v>
      </c>
      <c r="C59">
        <v>2004</v>
      </c>
    </row>
    <row r="60" spans="1:3" ht="12.75">
      <c r="A60" t="str">
        <f>"Σχέση ξένων προς ίδια κεφάλαια "&amp;'ΣΤΟΙΧΕΙΑ ΕΤΟΥΣ 4'!$E2</f>
        <v>Σχέση ξένων προς ίδια κεφάλαια 2005</v>
      </c>
      <c r="B60">
        <v>2.257618901211709</v>
      </c>
      <c r="C60">
        <v>2005</v>
      </c>
    </row>
    <row r="61" spans="1:3" ht="12.75">
      <c r="A61" t="str">
        <f>"Σχέση ξένων προς ίδια κεφάλαια "&amp;'ΣΤΟΙΧΕΙΑ ΕΤΟΥΣ 5'!$E2</f>
        <v>Σχέση ξένων προς ίδια κεφάλαια 2006</v>
      </c>
      <c r="B61">
        <v>1.3917136318381405</v>
      </c>
      <c r="C61">
        <v>2006</v>
      </c>
    </row>
    <row r="62" spans="1:3" ht="12.75">
      <c r="A62" t="str">
        <f>"Κάλυψη χρηματοοικονομικών δαπανών "&amp;'ΣΤΟΙΧΕΙΑ ΕΤΟΥΣ 1'!$E2</f>
        <v>Κάλυψη χρηματοοικονομικών δαπανών 2002</v>
      </c>
      <c r="B62">
        <v>25.829572712269034</v>
      </c>
      <c r="C62">
        <v>2002</v>
      </c>
    </row>
    <row r="63" spans="1:3" ht="12.75">
      <c r="A63" t="str">
        <f>"Κάλυψη χρηματοοικονομικών δαπανών "&amp;'ΣΤΟΙΧΕΙΑ ΕΤΟΥΣ 2'!$E2</f>
        <v>Κάλυψη χρηματοοικονομικών δαπανών 2003</v>
      </c>
      <c r="B63">
        <v>42.45155364596319</v>
      </c>
      <c r="C63">
        <v>2003</v>
      </c>
    </row>
    <row r="64" spans="1:3" ht="12.75">
      <c r="A64" t="str">
        <f>"Κάλυψη χρηματοοικονομικών δαπανών "&amp;'ΣΤΟΙΧΕΙΑ ΕΤΟΥΣ 3'!$E2</f>
        <v>Κάλυψη χρηματοοικονομικών δαπανών 2004</v>
      </c>
      <c r="B64">
        <v>20.088464103089557</v>
      </c>
      <c r="C64">
        <v>2004</v>
      </c>
    </row>
    <row r="65" spans="1:3" ht="12.75">
      <c r="A65" t="str">
        <f>"Κάλυψη χρηματοοικονομικών δαπανών "&amp;'ΣΤΟΙΧΕΙΑ ΕΤΟΥΣ 4'!$E2</f>
        <v>Κάλυψη χρηματοοικονομικών δαπανών 2005</v>
      </c>
      <c r="B65">
        <v>29.725493133336737</v>
      </c>
      <c r="C65">
        <v>2005</v>
      </c>
    </row>
    <row r="66" spans="1:3" ht="12.75">
      <c r="A66" t="str">
        <f>"Κάλυψη χρηματοοικονομικών δαπανών "&amp;'ΣΤΟΙΧΕΙΑ ΕΤΟΥΣ 5'!$E2</f>
        <v>Κάλυψη χρηματοοικονομικών δαπανών 2006</v>
      </c>
      <c r="B66">
        <v>63.540181968356336</v>
      </c>
      <c r="C66">
        <v>2006</v>
      </c>
    </row>
    <row r="67" spans="1:3" ht="12.75">
      <c r="A67" t="str">
        <f>"Τραπεζικός δανεισμός προς ίδια κεφάλαια "&amp;'ΣΤΟΙΧΕΙΑ ΕΤΟΥΣ 1'!$E2</f>
        <v>Τραπεζικός δανεισμός προς ίδια κεφάλαια 2002</v>
      </c>
      <c r="B67">
        <v>35.48877791633814</v>
      </c>
      <c r="C67">
        <v>2002</v>
      </c>
    </row>
    <row r="68" spans="1:3" ht="12.75">
      <c r="A68" t="str">
        <f>"Τραπεζικός δανεισμός προς ίδια κεφάλαια "&amp;'ΣΤΟΙΧΕΙΑ ΕΤΟΥΣ 2'!$E2</f>
        <v>Τραπεζικός δανεισμός προς ίδια κεφάλαια 2003</v>
      </c>
      <c r="B68">
        <v>43.22217141747586</v>
      </c>
      <c r="C68">
        <v>2003</v>
      </c>
    </row>
    <row r="69" spans="1:3" ht="12.75">
      <c r="A69" t="str">
        <f>"Τραπεζικός δανεισμός προς ίδια κεφάλαια "&amp;'ΣΤΟΙΧΕΙΑ ΕΤΟΥΣ 3'!$E2</f>
        <v>Τραπεζικός δανεισμός προς ίδια κεφάλαια 2004</v>
      </c>
      <c r="B69">
        <v>40.84501026499423</v>
      </c>
      <c r="C69">
        <v>2004</v>
      </c>
    </row>
    <row r="70" spans="1:3" ht="12.75">
      <c r="A70" t="str">
        <f>"Τραπεζικός δανεισμός προς ίδια κεφάλαια "&amp;'ΣΤΟΙΧΕΙΑ ΕΤΟΥΣ 4'!$E2</f>
        <v>Τραπεζικός δανεισμός προς ίδια κεφάλαια 2005</v>
      </c>
      <c r="B70">
        <v>40.079053914152055</v>
      </c>
      <c r="C70">
        <v>2005</v>
      </c>
    </row>
    <row r="71" spans="1:3" ht="12.75">
      <c r="A71" t="str">
        <f>"Τραπεζικός δανεισμός προς ίδια κεφάλαια "&amp;'ΣΤΟΙΧΕΙΑ ΕΤΟΥΣ 5'!$E2</f>
        <v>Τραπεζικός δανεισμός προς ίδια κεφάλαια 2006</v>
      </c>
      <c r="B71">
        <v>37.60748205530308</v>
      </c>
      <c r="C71">
        <v>2006</v>
      </c>
    </row>
    <row r="72" spans="1:3" ht="12.75">
      <c r="A72" t="str">
        <f>"Μέσος όρος προθεσμίας είσπραξης απαιτήσεων "&amp;'ΣΤΟΙΧΕΙΑ ΕΤΟΥΣ 1'!$E2</f>
        <v>Μέσος όρος προθεσμίας είσπραξης απαιτήσεων 2002</v>
      </c>
      <c r="B72">
        <v>101.05743962968492</v>
      </c>
      <c r="C72">
        <v>2002</v>
      </c>
    </row>
    <row r="73" spans="1:3" ht="12.75">
      <c r="A73" t="str">
        <f>"Μέσος όρος προθεσμίας είσπραξης απαιτήσεων "&amp;'ΣΤΟΙΧΕΙΑ ΕΤΟΥΣ 2'!$E2</f>
        <v>Μέσος όρος προθεσμίας είσπραξης απαιτήσεων 2003</v>
      </c>
      <c r="B73">
        <v>114.4984532068989</v>
      </c>
      <c r="C73">
        <v>2003</v>
      </c>
    </row>
    <row r="74" spans="1:3" ht="12.75">
      <c r="A74" t="str">
        <f>"Μέσος όρος προθεσμίας είσπραξης απαιτήσεων "&amp;'ΣΤΟΙΧΕΙΑ ΕΤΟΥΣ 3'!$E2</f>
        <v>Μέσος όρος προθεσμίας είσπραξης απαιτήσεων 2004</v>
      </c>
      <c r="B74">
        <v>120.80463422907218</v>
      </c>
      <c r="C74">
        <v>2004</v>
      </c>
    </row>
    <row r="75" spans="1:3" ht="12.75">
      <c r="A75" t="str">
        <f>"Μέσος όρος προθεσμίας είσπραξης απαιτήσεων "&amp;'ΣΤΟΙΧΕΙΑ ΕΤΟΥΣ 4'!$E2</f>
        <v>Μέσος όρος προθεσμίας είσπραξης απαιτήσεων 2005</v>
      </c>
      <c r="B75">
        <v>142.78080316496352</v>
      </c>
      <c r="C75">
        <v>2005</v>
      </c>
    </row>
    <row r="76" spans="1:3" ht="12.75">
      <c r="A76" t="str">
        <f>"Μέσος όρος προθεσμίας είσπραξης απαιτήσεων "&amp;'ΣΤΟΙΧΕΙΑ ΕΤΟΥΣ 5'!$E2</f>
        <v>Μέσος όρος προθεσμίας είσπραξης απαιτήσεων 2006</v>
      </c>
      <c r="B76">
        <v>166.71251636539876</v>
      </c>
      <c r="C76">
        <v>2006</v>
      </c>
    </row>
    <row r="77" spans="1:3" ht="12.75">
      <c r="A77" t="str">
        <f>"Μέσος όρος εξόφλησης προμηθευτών "&amp;'ΣΤΟΙΧΕΙΑ ΕΤΟΥΣ 1'!$E2</f>
        <v>Μέσος όρος εξόφλησης προμηθευτών 2002</v>
      </c>
      <c r="B77">
        <v>90.7338477139004</v>
      </c>
      <c r="C77">
        <v>2002</v>
      </c>
    </row>
    <row r="78" spans="1:3" ht="12.75">
      <c r="A78" t="str">
        <f>"Μέσος όρος εξόφλησης προμηθευτών "&amp;'ΣΤΟΙΧΕΙΑ ΕΤΟΥΣ 2'!$E2</f>
        <v>Μέσος όρος εξόφλησης προμηθευτών 2003</v>
      </c>
      <c r="B78">
        <v>77.50352867204555</v>
      </c>
      <c r="C78">
        <v>2003</v>
      </c>
    </row>
    <row r="79" spans="1:3" ht="12.75">
      <c r="A79" t="str">
        <f>"Μέσος όρος εξόφλησης προμηθευτών "&amp;'ΣΤΟΙΧΕΙΑ ΕΤΟΥΣ 3'!$E2</f>
        <v>Μέσος όρος εξόφλησης προμηθευτών 2004</v>
      </c>
      <c r="B79">
        <v>104.36643419793698</v>
      </c>
      <c r="C79">
        <v>2004</v>
      </c>
    </row>
    <row r="80" spans="1:3" ht="12.75">
      <c r="A80" t="str">
        <f>"Μέσος όρος εξόφλησης προμηθευτών "&amp;'ΣΤΟΙΧΕΙΑ ΕΤΟΥΣ 4'!$E2</f>
        <v>Μέσος όρος εξόφλησης προμηθευτών 2005</v>
      </c>
      <c r="B80">
        <v>106.57225158548484</v>
      </c>
      <c r="C80">
        <v>2005</v>
      </c>
    </row>
    <row r="81" spans="1:3" ht="12.75">
      <c r="A81" t="str">
        <f>"Μέσος όρος εξόφλησης προμηθευτών "&amp;'ΣΤΟΙΧΕΙΑ ΕΤΟΥΣ 5'!$E2</f>
        <v>Μέσος όρος εξόφλησης προμηθευτών 2006</v>
      </c>
      <c r="B81">
        <v>129.47805154403304</v>
      </c>
      <c r="C81">
        <v>2006</v>
      </c>
    </row>
    <row r="82" spans="1:3" ht="12.75">
      <c r="A82" t="str">
        <f>"Κυκλοφοριακή ταχύτητα αποθεμάτων "&amp;'ΣΤΟΙΧΕΙΑ ΕΤΟΥΣ 1'!$E2</f>
        <v>Κυκλοφοριακή ταχύτητα αποθεμάτων 2002</v>
      </c>
      <c r="B82">
        <v>72.30835902728599</v>
      </c>
      <c r="C82">
        <v>2002</v>
      </c>
    </row>
    <row r="83" spans="1:3" ht="12.75">
      <c r="A83" t="str">
        <f>"Κυκλοφοριακή ταχύτητα αποθεμάτων "&amp;'ΣΤΟΙΧΕΙΑ ΕΤΟΥΣ 2'!$E2</f>
        <v>Κυκλοφοριακή ταχύτητα αποθεμάτων 2003</v>
      </c>
      <c r="B83">
        <v>76.66110052651032</v>
      </c>
      <c r="C83">
        <v>2003</v>
      </c>
    </row>
    <row r="84" spans="1:3" ht="12.75">
      <c r="A84" t="str">
        <f>"Κυκλοφοριακή ταχύτητα αποθεμάτων "&amp;'ΣΤΟΙΧΕΙΑ ΕΤΟΥΣ 3'!$E2</f>
        <v>Κυκλοφοριακή ταχύτητα αποθεμάτων 2004</v>
      </c>
      <c r="B84">
        <v>57.85805678708328</v>
      </c>
      <c r="C84">
        <v>2004</v>
      </c>
    </row>
    <row r="85" spans="1:3" ht="12.75">
      <c r="A85" t="str">
        <f>"Κυκλοφοριακή ταχύτητα αποθεμάτων "&amp;'ΣΤΟΙΧΕΙΑ ΕΤΟΥΣ 4'!$E2</f>
        <v>Κυκλοφοριακή ταχύτητα αποθεμάτων 2005</v>
      </c>
      <c r="B85">
        <v>62.366795279856724</v>
      </c>
      <c r="C85">
        <v>2005</v>
      </c>
    </row>
    <row r="86" spans="1:3" ht="12.75">
      <c r="A86" t="str">
        <f>"Κυκλοφοριακή ταχύτητα αποθεμάτων "&amp;'ΣΤΟΙΧΕΙΑ ΕΤΟΥΣ 5'!$E2</f>
        <v>Κυκλοφοριακή ταχύτητα αποθεμάτων 2006</v>
      </c>
      <c r="B86">
        <v>55.71830996692863</v>
      </c>
      <c r="C86">
        <v>2006</v>
      </c>
    </row>
    <row r="87" spans="1:3" ht="12.75">
      <c r="A87" t="str">
        <f>"Κυκλοφοριακή ταχύτητα απασχολούμενου κεφαλαίου "&amp;'ΣΤΟΙΧΕΙΑ ΕΤΟΥΣ 1'!$E2</f>
        <v>Κυκλοφοριακή ταχύτητα απασχολούμενου κεφαλαίου 2002</v>
      </c>
      <c r="B87">
        <v>1.0195079568712797</v>
      </c>
      <c r="C87">
        <v>2002</v>
      </c>
    </row>
    <row r="88" spans="1:3" ht="12.75">
      <c r="A88" t="str">
        <f>"Κυκλοφοριακή ταχύτητα απασχολούμενου κεφαλαίου "&amp;'ΣΤΟΙΧΕΙΑ ΕΤΟΥΣ 2'!$E2</f>
        <v>Κυκλοφοριακή ταχύτητα απασχολούμενου κεφαλαίου 2003</v>
      </c>
      <c r="B88">
        <v>1.0140841262480045</v>
      </c>
      <c r="C88">
        <v>2003</v>
      </c>
    </row>
    <row r="89" spans="1:3" ht="12.75">
      <c r="A89" t="str">
        <f>"Κυκλοφοριακή ταχύτητα απασχολούμενου κεφαλαίου "&amp;'ΣΤΟΙΧΕΙΑ ΕΤΟΥΣ 3'!$E2</f>
        <v>Κυκλοφοριακή ταχύτητα απασχολούμενου κεφαλαίου 2004</v>
      </c>
      <c r="B89">
        <v>0.9543442263811862</v>
      </c>
      <c r="C89">
        <v>2004</v>
      </c>
    </row>
    <row r="90" spans="1:3" ht="12.75">
      <c r="A90" t="str">
        <f>"Κυκλοφοριακή ταχύτητα απασχολούμενου κεφαλαίου "&amp;'ΣΤΟΙΧΕΙΑ ΕΤΟΥΣ 4'!$E2</f>
        <v>Κυκλοφοριακή ταχύτητα απασχολούμενου κεφαλαίου 2005</v>
      </c>
      <c r="B90">
        <v>0.9696344526081697</v>
      </c>
      <c r="C90">
        <v>2005</v>
      </c>
    </row>
    <row r="91" spans="1:3" ht="12.75">
      <c r="A91" t="str">
        <f>"Κυκλοφοριακή ταχύτητα απασχολούμενου κεφαλαίου "&amp;'ΣΤΟΙΧΕΙΑ ΕΤΟΥΣ 5'!$E2</f>
        <v>Κυκλοφοριακή ταχύτητα απασχολούμενου κεφαλαίου 2006</v>
      </c>
      <c r="B91">
        <v>1.0333811119508383</v>
      </c>
      <c r="C91">
        <v>2006</v>
      </c>
    </row>
    <row r="92" ht="12.75">
      <c r="B92" t="s">
        <v>187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54"/>
  <sheetViews>
    <sheetView workbookViewId="0" topLeftCell="A1">
      <selection activeCell="A2" sqref="A2"/>
    </sheetView>
  </sheetViews>
  <sheetFormatPr defaultColWidth="9.00390625" defaultRowHeight="12.75"/>
  <cols>
    <col min="1" max="1" width="55.125" style="0" bestFit="1" customWidth="1"/>
  </cols>
  <sheetData>
    <row r="1" ht="12.75">
      <c r="A1" t="s">
        <v>180</v>
      </c>
    </row>
    <row r="2" ht="12.75">
      <c r="A2" t="str">
        <f>"ΕΠΙΣΤΡΟΦΗ ΣΤΙΣ ΕΠΙΛΟΓΕΣ ΓΡΑΦΗΜΑΤΩΝ "&amp;'ΔΕΙΚΤΕΣ ΚΛΑΔΟΥ'!C2</f>
        <v>ΕΠΙΣΤΡΟΦΗ ΣΤΙΣ ΕΠΙΛΟΓΕΣ ΓΡΑΦΗΜΑΤΩΝ 2002</v>
      </c>
    </row>
    <row r="3" ht="12.75">
      <c r="A3" t="str">
        <f>"ΕΠΙΣΤΡΟΦΗ ΣΤΙΣ ΕΠΙΛΟΓΕΣ ΓΡΑΦΗΜΑΤΩΝ "&amp;'ΔΕΙΚΤΕΣ ΚΛΑΔΟΥ'!C3</f>
        <v>ΕΠΙΣΤΡΟΦΗ ΣΤΙΣ ΕΠΙΛΟΓΕΣ ΓΡΑΦΗΜΑΤΩΝ 2003</v>
      </c>
    </row>
    <row r="4" ht="12.75">
      <c r="A4" t="str">
        <f>"ΕΠΙΣΤΡΟΦΗ ΣΤΙΣ ΕΠΙΛΟΓΕΣ ΓΡΑΦΗΜΑΤΩΝ "&amp;'ΔΕΙΚΤΕΣ ΚΛΑΔΟΥ'!C4</f>
        <v>ΕΠΙΣΤΡΟΦΗ ΣΤΙΣ ΕΠΙΛΟΓΕΣ ΓΡΑΦΗΜΑΤΩΝ 2004</v>
      </c>
    </row>
    <row r="5" ht="12.75">
      <c r="A5" t="str">
        <f>"ΕΠΙΣΤΡΟΦΗ ΣΤΙΣ ΕΠΙΛΟΓΕΣ ΓΡΑΦΗΜΑΤΩΝ "&amp;'ΔΕΙΚΤΕΣ ΚΛΑΔΟΥ'!C5</f>
        <v>ΕΠΙΣΤΡΟΦΗ ΣΤΙΣ ΕΠΙΛΟΓΕΣ ΓΡΑΦΗΜΑΤΩΝ 2005</v>
      </c>
    </row>
    <row r="6" ht="12.75">
      <c r="A6" t="str">
        <f>"ΕΠΙΣΤΡΟΦΗ ΣΤΙΣ ΕΠΙΛΟΓΕΣ ΓΡΑΦΗΜΑΤΩΝ "&amp;'ΔΕΙΚΤΕΣ ΚΛΑΔΟΥ'!C6</f>
        <v>ΕΠΙΣΤΡΟΦΗ ΣΤΙΣ ΕΠΙΛΟΓΕΣ ΓΡΑΦΗΜΑΤΩΝ 2006</v>
      </c>
    </row>
    <row r="10" ht="12.75">
      <c r="A10" t="str">
        <f>"ΓΡΑΦΗΜΑ ΔΕΙΚΤΩΝ ΚΕΡΔΟΦΟΡΙΑΣ "&amp;'ΔΕΙΚΤΕΣ ΚΛΑΔΟΥ'!C2</f>
        <v>ΓΡΑΦΗΜΑ ΔΕΙΚΤΩΝ ΚΕΡΔΟΦΟΡΙΑΣ 2002</v>
      </c>
    </row>
    <row r="11" ht="12.75">
      <c r="A11" t="str">
        <f>"ΓΡΑΦΗΜΑ ΔΕΙΚΤΩΝ ΚΕΡΔΟΦΟΡΙΑΣ "&amp;'ΔΕΙΚΤΕΣ ΚΛΑΔΟΥ'!C3</f>
        <v>ΓΡΑΦΗΜΑ ΔΕΙΚΤΩΝ ΚΕΡΔΟΦΟΡΙΑΣ 2003</v>
      </c>
    </row>
    <row r="12" ht="12.75">
      <c r="A12" t="str">
        <f>"ΓΡΑΦΗΜΑ ΔΕΙΚΤΩΝ ΚΕΡΔΟΦΟΡΙΑΣ "&amp;'ΔΕΙΚΤΕΣ ΚΛΑΔΟΥ'!C4</f>
        <v>ΓΡΑΦΗΜΑ ΔΕΙΚΤΩΝ ΚΕΡΔΟΦΟΡΙΑΣ 2004</v>
      </c>
    </row>
    <row r="13" ht="12.75">
      <c r="A13" t="str">
        <f>"ΓΡΑΦΗΜΑ ΔΕΙΚΤΩΝ ΚΕΡΔΟΦΟΡΙΑΣ "&amp;'ΔΕΙΚΤΕΣ ΚΛΑΔΟΥ'!C5</f>
        <v>ΓΡΑΦΗΜΑ ΔΕΙΚΤΩΝ ΚΕΡΔΟΦΟΡΙΑΣ 2005</v>
      </c>
    </row>
    <row r="14" ht="12.75">
      <c r="A14" t="str">
        <f>"ΓΡΑΦΗΜΑ ΔΕΙΚΤΩΝ ΚΕΡΔΟΦΟΡΙΑΣ "&amp;'ΔΕΙΚΤΕΣ ΚΛΑΔΟΥ'!C6</f>
        <v>ΓΡΑΦΗΜΑ ΔΕΙΚΤΩΝ ΚΕΡΔΟΦΟΡΙΑΣ 2006</v>
      </c>
    </row>
    <row r="18" ht="12.75">
      <c r="A18" t="str">
        <f>"ΓΡΑΦΗΜΑ ΔΕΙΚΤΩΝ ΑΠΟΔΟΤΙΚΟΤΗΤΑΣ "&amp;'ΔΕΙΚΤΕΣ ΚΛΑΔΟΥ'!C2</f>
        <v>ΓΡΑΦΗΜΑ ΔΕΙΚΤΩΝ ΑΠΟΔΟΤΙΚΟΤΗΤΑΣ 2002</v>
      </c>
    </row>
    <row r="19" ht="12.75">
      <c r="A19" t="str">
        <f>"ΓΡΑΦΗΜΑ ΔΕΙΚΤΩΝ ΑΠΟΔΟΤΙΚΟΤΗΤΑΣ "&amp;'ΔΕΙΚΤΕΣ ΚΛΑΔΟΥ'!C3</f>
        <v>ΓΡΑΦΗΜΑ ΔΕΙΚΤΩΝ ΑΠΟΔΟΤΙΚΟΤΗΤΑΣ 2003</v>
      </c>
    </row>
    <row r="20" ht="12.75">
      <c r="A20" t="str">
        <f>"ΓΡΑΦΗΜΑ ΔΕΙΚΤΩΝ ΑΠΟΔΟΤΙΚΟΤΗΤΑΣ "&amp;'ΔΕΙΚΤΕΣ ΚΛΑΔΟΥ'!C4</f>
        <v>ΓΡΑΦΗΜΑ ΔΕΙΚΤΩΝ ΑΠΟΔΟΤΙΚΟΤΗΤΑΣ 2004</v>
      </c>
    </row>
    <row r="21" ht="12.75">
      <c r="A21" t="str">
        <f>"ΓΡΑΦΗΜΑ ΔΕΙΚΤΩΝ ΑΠΟΔΟΤΙΚΟΤΗΤΑΣ "&amp;'ΔΕΙΚΤΕΣ ΚΛΑΔΟΥ'!C5</f>
        <v>ΓΡΑΦΗΜΑ ΔΕΙΚΤΩΝ ΑΠΟΔΟΤΙΚΟΤΗΤΑΣ 2005</v>
      </c>
    </row>
    <row r="22" ht="12.75">
      <c r="A22" t="str">
        <f>"ΓΡΑΦΗΜΑ ΔΕΙΚΤΩΝ ΑΠΟΔΟΤΙΚΟΤΗΤΑΣ "&amp;'ΔΕΙΚΤΕΣ ΚΛΑΔΟΥ'!C6</f>
        <v>ΓΡΑΦΗΜΑ ΔΕΙΚΤΩΝ ΑΠΟΔΟΤΙΚΟΤΗΤΑΣ 2006</v>
      </c>
    </row>
    <row r="26" ht="12.75">
      <c r="A26" t="str">
        <f>"ΓΡΑΦΗΜΑ ΔΕΙΚΤΩΝ ΡΕΥΣΤΟΤΗΤΑΣ "&amp;'ΔΕΙΚΤΕΣ ΚΛΑΔΟΥ'!C2</f>
        <v>ΓΡΑΦΗΜΑ ΔΕΙΚΤΩΝ ΡΕΥΣΤΟΤΗΤΑΣ 2002</v>
      </c>
    </row>
    <row r="27" ht="12.75">
      <c r="A27" t="str">
        <f>"ΓΡΑΦΗΜΑ ΔΕΙΚΤΩΝ ΡΕΥΣΤΟΤΗΤΑΣ "&amp;'ΔΕΙΚΤΕΣ ΚΛΑΔΟΥ'!C3</f>
        <v>ΓΡΑΦΗΜΑ ΔΕΙΚΤΩΝ ΡΕΥΣΤΟΤΗΤΑΣ 2003</v>
      </c>
    </row>
    <row r="28" ht="12.75">
      <c r="A28" t="str">
        <f>"ΓΡΑΦΗΜΑ ΔΕΙΚΤΩΝ ΡΕΥΣΤΟΤΗΤΑΣ "&amp;'ΔΕΙΚΤΕΣ ΚΛΑΔΟΥ'!C4</f>
        <v>ΓΡΑΦΗΜΑ ΔΕΙΚΤΩΝ ΡΕΥΣΤΟΤΗΤΑΣ 2004</v>
      </c>
    </row>
    <row r="29" ht="12.75">
      <c r="A29" t="str">
        <f>"ΓΡΑΦΗΜΑ ΔΕΙΚΤΩΝ ΡΕΥΣΤΟΤΗΤΑΣ "&amp;'ΔΕΙΚΤΕΣ ΚΛΑΔΟΥ'!C5</f>
        <v>ΓΡΑΦΗΜΑ ΔΕΙΚΤΩΝ ΡΕΥΣΤΟΤΗΤΑΣ 2005</v>
      </c>
    </row>
    <row r="30" ht="12.75">
      <c r="A30" t="str">
        <f>"ΓΡΑΦΗΜΑ ΔΕΙΚΤΩΝ ΡΕΥΣΤΟΤΗΤΑΣ "&amp;'ΔΕΙΚΤΕΣ ΚΛΑΔΟΥ'!C6</f>
        <v>ΓΡΑΦΗΜΑ ΔΕΙΚΤΩΝ ΡΕΥΣΤΟΤΗΤΑΣ 2006</v>
      </c>
    </row>
    <row r="34" ht="12.75">
      <c r="A34" t="str">
        <f>"ΓΡΑΦΗΜΑ ΚΕΦΑΛΑΙΟΥ ΚΙΝΗΣΗΣ "&amp;'ΔΕΙΚΤΕΣ ΚΛΑΔΟΥ'!C2</f>
        <v>ΓΡΑΦΗΜΑ ΚΕΦΑΛΑΙΟΥ ΚΙΝΗΣΗΣ 2002</v>
      </c>
    </row>
    <row r="35" ht="12.75">
      <c r="A35" t="str">
        <f>"ΓΡΑΦΗΜΑ ΚΕΦΑΛΑΙΟΥ ΚΙΝΗΣΗΣ "&amp;'ΔΕΙΚΤΕΣ ΚΛΑΔΟΥ'!C3</f>
        <v>ΓΡΑΦΗΜΑ ΚΕΦΑΛΑΙΟΥ ΚΙΝΗΣΗΣ 2003</v>
      </c>
    </row>
    <row r="36" ht="12.75">
      <c r="A36" t="str">
        <f>"ΓΡΑΦΗΜΑ ΚΕΦΑΛΑΙΟΥ ΚΙΝΗΣΗΣ "&amp;'ΔΕΙΚΤΕΣ ΚΛΑΔΟΥ'!C4</f>
        <v>ΓΡΑΦΗΜΑ ΚΕΦΑΛΑΙΟΥ ΚΙΝΗΣΗΣ 2004</v>
      </c>
    </row>
    <row r="37" ht="12.75">
      <c r="A37" t="str">
        <f>"ΓΡΑΦΗΜΑ ΚΕΦΑΛΑΙΟΥ ΚΙΝΗΣΗΣ "&amp;'ΔΕΙΚΤΕΣ ΚΛΑΔΟΥ'!C5</f>
        <v>ΓΡΑΦΗΜΑ ΚΕΦΑΛΑΙΟΥ ΚΙΝΗΣΗΣ 2005</v>
      </c>
    </row>
    <row r="38" ht="12.75">
      <c r="A38" t="str">
        <f>"ΓΡΑΦΗΜΑ ΚΕΦΑΛΑΙΟΥ ΚΙΝΗΣΗΣ "&amp;'ΔΕΙΚΤΕΣ ΚΛΑΔΟΥ'!C6</f>
        <v>ΓΡΑΦΗΜΑ ΚΕΦΑΛΑΙΟΥ ΚΙΝΗΣΗΣ 2006</v>
      </c>
    </row>
    <row r="42" ht="12.75">
      <c r="A42" t="str">
        <f>"ΓΡΑΦΗΜΑ ΔΕΙΚΤΩΝ ΧΡΗΜΑΤΟ-
ΟΙΚΟΝΟΜΙΚΗΣ ΔΙΑΡΘΡΩΣΗΣ "&amp;'ΔΕΙΚΤΕΣ ΚΛΑΔΟΥ'!C2</f>
        <v>ΓΡΑΦΗΜΑ ΔΕΙΚΤΩΝ ΧΡΗΜΑΤΟ-
ΟΙΚΟΝΟΜΙΚΗΣ ΔΙΑΡΘΡΩΣΗΣ 2002</v>
      </c>
    </row>
    <row r="43" ht="12.75">
      <c r="A43" t="str">
        <f>"ΓΡΑΦΗΜΑ ΔΕΙΚΤΩΝ ΧΡΗΜΑΤΟ-
ΟΙΚΟΝΟΜΙΚΗΣ ΔΙΑΡΘΡΩΣΗΣ "&amp;'ΔΕΙΚΤΕΣ ΚΛΑΔΟΥ'!C3</f>
        <v>ΓΡΑΦΗΜΑ ΔΕΙΚΤΩΝ ΧΡΗΜΑΤΟ-
ΟΙΚΟΝΟΜΙΚΗΣ ΔΙΑΡΘΡΩΣΗΣ 2003</v>
      </c>
    </row>
    <row r="44" ht="12.75">
      <c r="A44" t="str">
        <f>"ΓΡΑΦΗΜΑ ΔΕΙΚΤΩΝ ΧΡΗΜΑΤΟ-
ΟΙΚΟΝΟΜΙΚΗΣ ΔΙΑΡΘΡΩΣΗΣ "&amp;'ΔΕΙΚΤΕΣ ΚΛΑΔΟΥ'!C4</f>
        <v>ΓΡΑΦΗΜΑ ΔΕΙΚΤΩΝ ΧΡΗΜΑΤΟ-
ΟΙΚΟΝΟΜΙΚΗΣ ΔΙΑΡΘΡΩΣΗΣ 2004</v>
      </c>
    </row>
    <row r="45" ht="12.75">
      <c r="A45" t="str">
        <f>"ΓΡΑΦΗΜΑ ΔΕΙΚΤΩΝ ΧΡΗΜΑΤΟ-
ΟΙΚΟΝΟΜΙΚΗΣ ΔΙΑΡΘΡΩΣΗΣ "&amp;'ΔΕΙΚΤΕΣ ΚΛΑΔΟΥ'!C5</f>
        <v>ΓΡΑΦΗΜΑ ΔΕΙΚΤΩΝ ΧΡΗΜΑΤΟ-
ΟΙΚΟΝΟΜΙΚΗΣ ΔΙΑΡΘΡΩΣΗΣ 2005</v>
      </c>
    </row>
    <row r="46" ht="12.75">
      <c r="A46" t="str">
        <f>"ΓΡΑΦΗΜΑ ΔΕΙΚΤΩΝ ΧΡΗΜΑΤΟ-
ΟΙΚΟΝΟΜΙΚΗΣ ΔΙΑΡΘΡΩΣΗΣ "&amp;'ΔΕΙΚΤΕΣ ΚΛΑΔΟΥ'!C6</f>
        <v>ΓΡΑΦΗΜΑ ΔΕΙΚΤΩΝ ΧΡΗΜΑΤΟ-
ΟΙΚΟΝΟΜΙΚΗΣ ΔΙΑΡΘΡΩΣΗΣ 2006</v>
      </c>
    </row>
    <row r="50" ht="12.75">
      <c r="A50" t="str">
        <f>"ΓΡΑΦΗΜΑ ΔΕΙΚΤΩΝ ΔΡΑΣΤΗΡΙΟΤΗΤΑΣ "&amp;'ΔΕΙΚΤΕΣ ΚΛΑΔΟΥ'!C2</f>
        <v>ΓΡΑΦΗΜΑ ΔΕΙΚΤΩΝ ΔΡΑΣΤΗΡΙΟΤΗΤΑΣ 2002</v>
      </c>
    </row>
    <row r="51" ht="12.75">
      <c r="A51" t="str">
        <f>"ΓΡΑΦΗΜΑ ΔΕΙΚΤΩΝ ΔΡΑΣΤΗΡΙΟΤΗΤΑΣ "&amp;'ΔΕΙΚΤΕΣ ΚΛΑΔΟΥ'!C3</f>
        <v>ΓΡΑΦΗΜΑ ΔΕΙΚΤΩΝ ΔΡΑΣΤΗΡΙΟΤΗΤΑΣ 2003</v>
      </c>
    </row>
    <row r="52" ht="12.75">
      <c r="A52" t="str">
        <f>"ΓΡΑΦΗΜΑ ΔΕΙΚΤΩΝ ΔΡΑΣΤΗΡΙΟΤΗΤΑΣ "&amp;'ΔΕΙΚΤΕΣ ΚΛΑΔΟΥ'!C4</f>
        <v>ΓΡΑΦΗΜΑ ΔΕΙΚΤΩΝ ΔΡΑΣΤΗΡΙΟΤΗΤΑΣ 2004</v>
      </c>
    </row>
    <row r="53" ht="12.75">
      <c r="A53" t="str">
        <f>"ΓΡΑΦΗΜΑ ΔΕΙΚΤΩΝ ΔΡΑΣΤΗΡΙΟΤΗΤΑΣ "&amp;'ΔΕΙΚΤΕΣ ΚΛΑΔΟΥ'!C5</f>
        <v>ΓΡΑΦΗΜΑ ΔΕΙΚΤΩΝ ΔΡΑΣΤΗΡΙΟΤΗΤΑΣ 2005</v>
      </c>
    </row>
    <row r="54" ht="12.75">
      <c r="A54" t="str">
        <f>"ΓΡΑΦΗΜΑ ΔΕΙΚΤΩΝ ΔΡΑΣΤΗΡΙΟΤΗΤΑΣ "&amp;'ΔΕΙΚΤΕΣ ΚΛΑΔΟΥ'!C6</f>
        <v>ΓΡΑΦΗΜΑ ΔΕΙΚΤΩΝ ΔΡΑΣΤΗΡΙΟΤΗΤΑΣ 2006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E24" sqref="E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63"/>
  <sheetViews>
    <sheetView workbookViewId="0" topLeftCell="B64">
      <selection activeCell="B4" sqref="B4"/>
    </sheetView>
  </sheetViews>
  <sheetFormatPr defaultColWidth="9.00390625" defaultRowHeight="12.75"/>
  <cols>
    <col min="1" max="1" width="14.625" style="8" customWidth="1"/>
    <col min="2" max="2" width="36.75390625" style="8" bestFit="1" customWidth="1"/>
    <col min="3" max="7" width="12.75390625" style="9" bestFit="1" customWidth="1"/>
    <col min="8" max="8" width="39.625" style="8" bestFit="1" customWidth="1"/>
    <col min="9" max="9" width="10.75390625" style="8" bestFit="1" customWidth="1"/>
    <col min="10" max="10" width="33.625" style="8" bestFit="1" customWidth="1"/>
    <col min="11" max="11" width="40.00390625" style="8" bestFit="1" customWidth="1"/>
    <col min="12" max="16384" width="9.00390625" style="5" customWidth="1"/>
  </cols>
  <sheetData>
    <row r="2" ht="13.5" thickBot="1"/>
    <row r="3" spans="1:10" ht="13.5" thickBot="1">
      <c r="A3" s="6"/>
      <c r="B3" s="10" t="s">
        <v>184</v>
      </c>
      <c r="C3" s="17">
        <f>'ΔΕΙΚΤΕΣ ΚΛΑΔΟΥ'!C2</f>
        <v>2002</v>
      </c>
      <c r="D3" s="17">
        <f>'ΔΕΙΚΤΕΣ ΚΛΑΔΟΥ'!C3</f>
        <v>2003</v>
      </c>
      <c r="E3" s="17">
        <f>'ΔΕΙΚΤΕΣ ΚΛΑΔΟΥ'!C4</f>
        <v>2004</v>
      </c>
      <c r="F3" s="17">
        <f>'ΔΕΙΚΤΕΣ ΚΛΑΔΟΥ'!C5</f>
        <v>2005</v>
      </c>
      <c r="G3" s="17">
        <f>'ΔΕΙΚΤΕΣ ΚΛΑΔΟΥ'!C6</f>
        <v>2006</v>
      </c>
      <c r="H3" s="10" t="s">
        <v>81</v>
      </c>
      <c r="I3" s="6"/>
      <c r="J3" s="7"/>
    </row>
    <row r="4" spans="1:11" s="15" customFormat="1" ht="18.75" customHeight="1" thickBot="1">
      <c r="A4" s="11"/>
      <c r="B4" s="18" t="s">
        <v>0</v>
      </c>
      <c r="C4" s="13"/>
      <c r="D4" s="13"/>
      <c r="E4" s="13"/>
      <c r="F4" s="13"/>
      <c r="G4" s="13"/>
      <c r="H4" s="12" t="s">
        <v>25</v>
      </c>
      <c r="I4" s="11"/>
      <c r="J4" s="11"/>
      <c r="K4" s="14"/>
    </row>
    <row r="5" spans="1:11" s="15" customFormat="1" ht="18.75" customHeight="1" thickBot="1">
      <c r="A5" s="11"/>
      <c r="B5" s="18" t="s">
        <v>82</v>
      </c>
      <c r="C5" s="13"/>
      <c r="D5" s="13"/>
      <c r="E5" s="13"/>
      <c r="F5" s="13"/>
      <c r="G5" s="13"/>
      <c r="H5" s="12" t="s">
        <v>83</v>
      </c>
      <c r="I5" s="11"/>
      <c r="J5" s="11"/>
      <c r="K5" s="16"/>
    </row>
    <row r="6" spans="1:11" s="15" customFormat="1" ht="18.75" customHeight="1" thickBot="1">
      <c r="A6" s="11"/>
      <c r="B6" s="18" t="s">
        <v>84</v>
      </c>
      <c r="C6" s="13"/>
      <c r="D6" s="13"/>
      <c r="E6" s="13"/>
      <c r="F6" s="13"/>
      <c r="G6" s="13"/>
      <c r="H6" s="12" t="s">
        <v>85</v>
      </c>
      <c r="I6" s="11"/>
      <c r="J6" s="11"/>
      <c r="K6" s="16"/>
    </row>
    <row r="7" spans="1:11" s="15" customFormat="1" ht="18.75" customHeight="1" thickBot="1">
      <c r="A7" s="11"/>
      <c r="B7" s="18" t="s">
        <v>1</v>
      </c>
      <c r="C7" s="13"/>
      <c r="D7" s="13"/>
      <c r="E7" s="13"/>
      <c r="F7" s="13"/>
      <c r="G7" s="13"/>
      <c r="H7" s="12" t="s">
        <v>122</v>
      </c>
      <c r="I7" s="11"/>
      <c r="J7" s="11"/>
      <c r="K7" s="16"/>
    </row>
    <row r="8" spans="1:11" s="15" customFormat="1" ht="18.75" customHeight="1" thickBot="1">
      <c r="A8" s="11"/>
      <c r="B8" s="18" t="s">
        <v>86</v>
      </c>
      <c r="C8" s="13"/>
      <c r="D8" s="13"/>
      <c r="E8" s="13"/>
      <c r="F8" s="13"/>
      <c r="G8" s="13"/>
      <c r="H8" s="12" t="s">
        <v>87</v>
      </c>
      <c r="I8" s="11"/>
      <c r="J8" s="11"/>
      <c r="K8" s="16"/>
    </row>
    <row r="9" spans="1:11" s="15" customFormat="1" ht="18.75" customHeight="1" thickBot="1">
      <c r="A9" s="11"/>
      <c r="B9" s="18" t="s">
        <v>44</v>
      </c>
      <c r="C9" s="13"/>
      <c r="D9" s="13"/>
      <c r="E9" s="13"/>
      <c r="F9" s="13"/>
      <c r="G9" s="13"/>
      <c r="H9" s="12" t="s">
        <v>88</v>
      </c>
      <c r="I9" s="11"/>
      <c r="J9" s="11"/>
      <c r="K9" s="16"/>
    </row>
    <row r="10" spans="1:11" s="15" customFormat="1" ht="18.75" customHeight="1" thickBot="1">
      <c r="A10" s="11"/>
      <c r="B10" s="18" t="s">
        <v>73</v>
      </c>
      <c r="C10" s="13"/>
      <c r="D10" s="13"/>
      <c r="E10" s="13"/>
      <c r="F10" s="13"/>
      <c r="G10" s="13"/>
      <c r="H10" s="12" t="s">
        <v>127</v>
      </c>
      <c r="I10" s="11"/>
      <c r="J10" s="11"/>
      <c r="K10" s="16"/>
    </row>
    <row r="11" spans="1:11" s="15" customFormat="1" ht="18.75" customHeight="1" thickBot="1">
      <c r="A11" s="11"/>
      <c r="B11" s="18" t="s">
        <v>69</v>
      </c>
      <c r="C11" s="13"/>
      <c r="D11" s="13"/>
      <c r="E11" s="13"/>
      <c r="F11" s="13"/>
      <c r="G11" s="13"/>
      <c r="H11" s="12" t="s">
        <v>123</v>
      </c>
      <c r="I11" s="11"/>
      <c r="J11" s="11"/>
      <c r="K11" s="16"/>
    </row>
    <row r="12" spans="1:11" s="15" customFormat="1" ht="18.75" customHeight="1" thickBot="1">
      <c r="A12" s="11"/>
      <c r="B12" s="18" t="s">
        <v>74</v>
      </c>
      <c r="C12" s="13"/>
      <c r="D12" s="13"/>
      <c r="E12" s="13"/>
      <c r="F12" s="13"/>
      <c r="G12" s="13"/>
      <c r="H12" s="12" t="s">
        <v>128</v>
      </c>
      <c r="I12" s="11"/>
      <c r="J12" s="11"/>
      <c r="K12" s="16"/>
    </row>
    <row r="13" spans="1:11" s="15" customFormat="1" ht="18.75" customHeight="1" thickBot="1">
      <c r="A13" s="11"/>
      <c r="B13" s="18" t="s">
        <v>2</v>
      </c>
      <c r="C13" s="13"/>
      <c r="D13" s="13"/>
      <c r="E13" s="13"/>
      <c r="F13" s="13"/>
      <c r="G13" s="13"/>
      <c r="H13" s="12" t="s">
        <v>89</v>
      </c>
      <c r="I13" s="11"/>
      <c r="J13" s="11"/>
      <c r="K13" s="16"/>
    </row>
    <row r="14" spans="1:11" s="15" customFormat="1" ht="18.75" customHeight="1" thickBot="1">
      <c r="A14" s="11"/>
      <c r="B14" s="18" t="s">
        <v>3</v>
      </c>
      <c r="C14" s="13"/>
      <c r="D14" s="13"/>
      <c r="E14" s="13"/>
      <c r="F14" s="13"/>
      <c r="G14" s="13"/>
      <c r="H14" s="12" t="s">
        <v>90</v>
      </c>
      <c r="I14" s="11"/>
      <c r="J14" s="11"/>
      <c r="K14" s="16"/>
    </row>
    <row r="15" spans="1:11" s="15" customFormat="1" ht="18.75" customHeight="1" thickBot="1">
      <c r="A15" s="11"/>
      <c r="B15" s="18"/>
      <c r="C15" s="13"/>
      <c r="D15" s="13"/>
      <c r="E15" s="13"/>
      <c r="F15" s="13"/>
      <c r="G15" s="13"/>
      <c r="H15" s="12"/>
      <c r="I15" s="11"/>
      <c r="J15" s="11"/>
      <c r="K15" s="16"/>
    </row>
    <row r="16" spans="1:11" s="15" customFormat="1" ht="18.75" customHeight="1" thickBot="1">
      <c r="A16" s="11"/>
      <c r="B16" s="18" t="s">
        <v>4</v>
      </c>
      <c r="C16" s="13"/>
      <c r="D16" s="13"/>
      <c r="E16" s="13"/>
      <c r="F16" s="13"/>
      <c r="G16" s="13"/>
      <c r="H16" s="12" t="s">
        <v>26</v>
      </c>
      <c r="I16" s="11"/>
      <c r="J16" s="11"/>
      <c r="K16" s="14"/>
    </row>
    <row r="17" spans="1:11" s="15" customFormat="1" ht="18.75" customHeight="1" thickBot="1">
      <c r="A17" s="11"/>
      <c r="B17" s="18" t="s">
        <v>91</v>
      </c>
      <c r="C17" s="13"/>
      <c r="D17" s="13"/>
      <c r="E17" s="13"/>
      <c r="F17" s="13"/>
      <c r="G17" s="13"/>
      <c r="H17" s="12" t="s">
        <v>92</v>
      </c>
      <c r="I17" s="11"/>
      <c r="J17" s="11"/>
      <c r="K17" s="16"/>
    </row>
    <row r="18" spans="1:11" s="15" customFormat="1" ht="18.75" customHeight="1" thickBot="1">
      <c r="A18" s="11"/>
      <c r="B18" s="18" t="s">
        <v>46</v>
      </c>
      <c r="C18" s="13"/>
      <c r="D18" s="13"/>
      <c r="E18" s="13"/>
      <c r="F18" s="13"/>
      <c r="G18" s="13"/>
      <c r="H18" s="12" t="s">
        <v>93</v>
      </c>
      <c r="I18" s="11"/>
      <c r="J18" s="11"/>
      <c r="K18" s="16"/>
    </row>
    <row r="19" spans="1:11" s="15" customFormat="1" ht="18.75" customHeight="1" thickBot="1">
      <c r="A19" s="11"/>
      <c r="B19" s="18" t="s">
        <v>94</v>
      </c>
      <c r="C19" s="13"/>
      <c r="D19" s="13"/>
      <c r="E19" s="13"/>
      <c r="F19" s="13"/>
      <c r="G19" s="13"/>
      <c r="H19" s="12" t="s">
        <v>95</v>
      </c>
      <c r="I19" s="11"/>
      <c r="J19" s="11"/>
      <c r="K19" s="16"/>
    </row>
    <row r="20" spans="1:11" s="15" customFormat="1" ht="18.75" customHeight="1" thickBot="1">
      <c r="A20" s="11"/>
      <c r="B20" s="18"/>
      <c r="C20" s="13"/>
      <c r="D20" s="13"/>
      <c r="E20" s="13"/>
      <c r="F20" s="13"/>
      <c r="G20" s="13"/>
      <c r="H20" s="12"/>
      <c r="I20" s="11"/>
      <c r="J20" s="11"/>
      <c r="K20" s="16"/>
    </row>
    <row r="21" spans="1:11" s="15" customFormat="1" ht="18.75" customHeight="1" thickBot="1">
      <c r="A21" s="11"/>
      <c r="B21" s="18" t="s">
        <v>5</v>
      </c>
      <c r="C21" s="13"/>
      <c r="D21" s="13"/>
      <c r="E21" s="13"/>
      <c r="F21" s="13"/>
      <c r="G21" s="13"/>
      <c r="H21" s="12" t="s">
        <v>27</v>
      </c>
      <c r="I21" s="11"/>
      <c r="J21" s="11"/>
      <c r="K21" s="14"/>
    </row>
    <row r="22" spans="1:11" s="15" customFormat="1" ht="18.75" customHeight="1" thickBot="1">
      <c r="A22" s="11"/>
      <c r="B22" s="18" t="s">
        <v>183</v>
      </c>
      <c r="C22" s="13"/>
      <c r="D22" s="13"/>
      <c r="E22" s="13"/>
      <c r="F22" s="13"/>
      <c r="G22" s="13"/>
      <c r="H22" s="12" t="s">
        <v>96</v>
      </c>
      <c r="I22" s="11"/>
      <c r="J22" s="11"/>
      <c r="K22" s="16"/>
    </row>
    <row r="23" spans="1:11" s="15" customFormat="1" ht="18.75" customHeight="1" thickBot="1">
      <c r="A23" s="11"/>
      <c r="B23" s="18" t="s">
        <v>50</v>
      </c>
      <c r="C23" s="13"/>
      <c r="D23" s="13"/>
      <c r="E23" s="13"/>
      <c r="F23" s="13"/>
      <c r="G23" s="13"/>
      <c r="H23" s="12" t="s">
        <v>97</v>
      </c>
      <c r="I23" s="11"/>
      <c r="J23" s="11"/>
      <c r="K23" s="16"/>
    </row>
    <row r="24" spans="1:11" s="15" customFormat="1" ht="18.75" customHeight="1" thickBot="1">
      <c r="A24" s="11"/>
      <c r="B24" s="18" t="s">
        <v>6</v>
      </c>
      <c r="C24" s="13"/>
      <c r="D24" s="13"/>
      <c r="E24" s="13"/>
      <c r="F24" s="13"/>
      <c r="G24" s="13"/>
      <c r="H24" s="12" t="s">
        <v>98</v>
      </c>
      <c r="I24" s="11"/>
      <c r="J24" s="11"/>
      <c r="K24" s="16"/>
    </row>
    <row r="25" spans="1:11" s="15" customFormat="1" ht="18.75" customHeight="1" thickBot="1">
      <c r="A25" s="11"/>
      <c r="B25" s="18"/>
      <c r="C25" s="13"/>
      <c r="D25" s="13"/>
      <c r="E25" s="13"/>
      <c r="F25" s="13"/>
      <c r="G25" s="13"/>
      <c r="H25" s="12"/>
      <c r="I25" s="11"/>
      <c r="J25" s="11"/>
      <c r="K25" s="16"/>
    </row>
    <row r="26" spans="1:11" s="15" customFormat="1" ht="18.75" customHeight="1" thickBot="1">
      <c r="A26" s="11"/>
      <c r="B26" s="18" t="s">
        <v>7</v>
      </c>
      <c r="C26" s="13"/>
      <c r="D26" s="13"/>
      <c r="E26" s="13"/>
      <c r="F26" s="13"/>
      <c r="G26" s="13"/>
      <c r="H26" s="12" t="s">
        <v>28</v>
      </c>
      <c r="I26" s="11"/>
      <c r="J26" s="11"/>
      <c r="K26" s="14"/>
    </row>
    <row r="27" spans="1:11" s="15" customFormat="1" ht="18.75" customHeight="1" thickBot="1">
      <c r="A27" s="11"/>
      <c r="B27" s="18"/>
      <c r="C27" s="13"/>
      <c r="D27" s="13"/>
      <c r="E27" s="13"/>
      <c r="F27" s="13"/>
      <c r="G27" s="13"/>
      <c r="H27" s="12"/>
      <c r="I27" s="11"/>
      <c r="J27" s="11"/>
      <c r="K27" s="14"/>
    </row>
    <row r="28" spans="1:11" s="15" customFormat="1" ht="18.75" customHeight="1" thickBot="1">
      <c r="A28" s="11"/>
      <c r="B28" s="18" t="s">
        <v>8</v>
      </c>
      <c r="C28" s="13"/>
      <c r="D28" s="13"/>
      <c r="E28" s="13"/>
      <c r="F28" s="13"/>
      <c r="G28" s="13"/>
      <c r="H28" s="12" t="s">
        <v>29</v>
      </c>
      <c r="I28" s="11"/>
      <c r="J28" s="11"/>
      <c r="K28" s="14"/>
    </row>
    <row r="29" spans="1:11" s="15" customFormat="1" ht="18.75" customHeight="1" thickBot="1">
      <c r="A29" s="11"/>
      <c r="B29" s="18"/>
      <c r="C29" s="13"/>
      <c r="D29" s="13"/>
      <c r="E29" s="13"/>
      <c r="F29" s="13"/>
      <c r="G29" s="13"/>
      <c r="H29" s="12"/>
      <c r="I29" s="11"/>
      <c r="J29" s="11"/>
      <c r="K29" s="14"/>
    </row>
    <row r="30" spans="1:11" s="15" customFormat="1" ht="18.75" customHeight="1" thickBot="1">
      <c r="A30" s="11"/>
      <c r="B30" s="18" t="s">
        <v>9</v>
      </c>
      <c r="C30" s="13"/>
      <c r="D30" s="13"/>
      <c r="E30" s="13"/>
      <c r="F30" s="13"/>
      <c r="G30" s="13"/>
      <c r="H30" s="12" t="s">
        <v>30</v>
      </c>
      <c r="I30" s="11"/>
      <c r="J30" s="11"/>
      <c r="K30" s="14"/>
    </row>
    <row r="31" spans="1:11" s="15" customFormat="1" ht="18.75" customHeight="1" thickBot="1">
      <c r="A31" s="11"/>
      <c r="B31" s="18" t="s">
        <v>99</v>
      </c>
      <c r="C31" s="13"/>
      <c r="D31" s="13"/>
      <c r="E31" s="13"/>
      <c r="F31" s="13"/>
      <c r="G31" s="13"/>
      <c r="H31" s="12" t="s">
        <v>100</v>
      </c>
      <c r="I31" s="11"/>
      <c r="J31" s="11"/>
      <c r="K31" s="16"/>
    </row>
    <row r="32" spans="1:11" s="15" customFormat="1" ht="18.75" customHeight="1" thickBot="1">
      <c r="A32" s="11"/>
      <c r="B32" s="18" t="s">
        <v>10</v>
      </c>
      <c r="C32" s="13"/>
      <c r="D32" s="13"/>
      <c r="E32" s="13"/>
      <c r="F32" s="13"/>
      <c r="G32" s="13"/>
      <c r="H32" s="12" t="s">
        <v>101</v>
      </c>
      <c r="I32" s="11"/>
      <c r="J32" s="11"/>
      <c r="K32" s="16"/>
    </row>
    <row r="33" spans="1:11" s="15" customFormat="1" ht="18.75" customHeight="1" thickBot="1">
      <c r="A33" s="11"/>
      <c r="B33" s="18" t="s">
        <v>102</v>
      </c>
      <c r="C33" s="13"/>
      <c r="D33" s="13"/>
      <c r="E33" s="13"/>
      <c r="F33" s="13"/>
      <c r="G33" s="13"/>
      <c r="H33" s="12" t="s">
        <v>103</v>
      </c>
      <c r="I33" s="11"/>
      <c r="J33" s="11"/>
      <c r="K33" s="16"/>
    </row>
    <row r="34" spans="1:11" s="15" customFormat="1" ht="18.75" customHeight="1" thickBot="1">
      <c r="A34" s="11"/>
      <c r="B34" s="18"/>
      <c r="C34" s="13"/>
      <c r="D34" s="13"/>
      <c r="E34" s="13"/>
      <c r="F34" s="13"/>
      <c r="G34" s="13"/>
      <c r="H34" s="12"/>
      <c r="I34" s="11"/>
      <c r="J34" s="11"/>
      <c r="K34" s="16"/>
    </row>
    <row r="35" spans="1:11" s="15" customFormat="1" ht="18.75" customHeight="1" thickBot="1">
      <c r="A35" s="11"/>
      <c r="B35" s="18" t="s">
        <v>11</v>
      </c>
      <c r="C35" s="13"/>
      <c r="D35" s="13"/>
      <c r="E35" s="13"/>
      <c r="F35" s="13"/>
      <c r="G35" s="13"/>
      <c r="H35" s="12" t="s">
        <v>104</v>
      </c>
      <c r="I35" s="11"/>
      <c r="J35" s="11"/>
      <c r="K35" s="14"/>
    </row>
    <row r="36" spans="1:11" s="15" customFormat="1" ht="18.75" customHeight="1" thickBot="1">
      <c r="A36" s="11"/>
      <c r="B36" s="18" t="s">
        <v>12</v>
      </c>
      <c r="C36" s="13"/>
      <c r="D36" s="13"/>
      <c r="E36" s="13"/>
      <c r="F36" s="13"/>
      <c r="G36" s="13"/>
      <c r="H36" s="12" t="s">
        <v>124</v>
      </c>
      <c r="I36" s="11"/>
      <c r="J36" s="11"/>
      <c r="K36" s="16"/>
    </row>
    <row r="37" spans="1:11" s="15" customFormat="1" ht="18.75" customHeight="1" thickBot="1">
      <c r="A37" s="11"/>
      <c r="B37" s="18" t="s">
        <v>13</v>
      </c>
      <c r="C37" s="13"/>
      <c r="D37" s="13"/>
      <c r="E37" s="13"/>
      <c r="F37" s="13"/>
      <c r="G37" s="13"/>
      <c r="H37" s="12" t="s">
        <v>125</v>
      </c>
      <c r="I37" s="11"/>
      <c r="J37" s="11"/>
      <c r="K37" s="16"/>
    </row>
    <row r="38" spans="1:11" s="15" customFormat="1" ht="18.75" customHeight="1" thickBot="1">
      <c r="A38" s="11"/>
      <c r="B38" s="18"/>
      <c r="C38" s="13"/>
      <c r="D38" s="13"/>
      <c r="E38" s="13"/>
      <c r="F38" s="13"/>
      <c r="G38" s="13"/>
      <c r="H38" s="12"/>
      <c r="I38" s="11"/>
      <c r="J38" s="11"/>
      <c r="K38" s="16"/>
    </row>
    <row r="39" spans="1:11" s="15" customFormat="1" ht="18.75" customHeight="1" thickBot="1">
      <c r="A39" s="11"/>
      <c r="B39" s="18" t="s">
        <v>14</v>
      </c>
      <c r="C39" s="13"/>
      <c r="D39" s="13"/>
      <c r="E39" s="13"/>
      <c r="F39" s="13"/>
      <c r="G39" s="13"/>
      <c r="H39" s="12" t="s">
        <v>31</v>
      </c>
      <c r="I39" s="11"/>
      <c r="J39" s="11"/>
      <c r="K39" s="14"/>
    </row>
    <row r="40" spans="1:11" s="15" customFormat="1" ht="18.75" customHeight="1" thickBot="1">
      <c r="A40" s="11"/>
      <c r="B40" s="18" t="s">
        <v>186</v>
      </c>
      <c r="C40" s="13"/>
      <c r="D40" s="13"/>
      <c r="E40" s="13"/>
      <c r="F40" s="13"/>
      <c r="G40" s="13"/>
      <c r="H40" s="12" t="s">
        <v>105</v>
      </c>
      <c r="I40" s="11"/>
      <c r="J40" s="11"/>
      <c r="K40" s="16"/>
    </row>
    <row r="41" spans="1:11" s="15" customFormat="1" ht="18.75" customHeight="1" thickBot="1">
      <c r="A41" s="11"/>
      <c r="B41" s="18" t="s">
        <v>106</v>
      </c>
      <c r="C41" s="13"/>
      <c r="D41" s="13"/>
      <c r="E41" s="13"/>
      <c r="F41" s="13"/>
      <c r="G41" s="13"/>
      <c r="H41" s="12" t="s">
        <v>107</v>
      </c>
      <c r="I41" s="11"/>
      <c r="J41" s="11"/>
      <c r="K41" s="16"/>
    </row>
    <row r="42" spans="1:11" s="15" customFormat="1" ht="18.75" customHeight="1" thickBot="1">
      <c r="A42" s="11"/>
      <c r="B42" s="18" t="s">
        <v>185</v>
      </c>
      <c r="C42" s="13"/>
      <c r="D42" s="13"/>
      <c r="E42" s="13"/>
      <c r="F42" s="13"/>
      <c r="G42" s="13"/>
      <c r="H42" s="12" t="s">
        <v>108</v>
      </c>
      <c r="I42" s="11"/>
      <c r="J42" s="11"/>
      <c r="K42" s="16"/>
    </row>
    <row r="43" spans="1:11" s="15" customFormat="1" ht="18.75" customHeight="1" thickBot="1">
      <c r="A43" s="11"/>
      <c r="B43" s="18" t="s">
        <v>109</v>
      </c>
      <c r="C43" s="13"/>
      <c r="D43" s="13"/>
      <c r="E43" s="13"/>
      <c r="F43" s="13"/>
      <c r="G43" s="13"/>
      <c r="H43" s="12" t="s">
        <v>110</v>
      </c>
      <c r="I43" s="11"/>
      <c r="J43" s="11"/>
      <c r="K43" s="16"/>
    </row>
    <row r="44" spans="1:11" s="15" customFormat="1" ht="18.75" customHeight="1" thickBot="1">
      <c r="A44" s="11"/>
      <c r="B44" s="18" t="s">
        <v>15</v>
      </c>
      <c r="C44" s="13"/>
      <c r="D44" s="13"/>
      <c r="E44" s="13"/>
      <c r="F44" s="13"/>
      <c r="G44" s="13"/>
      <c r="H44" s="12" t="s">
        <v>111</v>
      </c>
      <c r="I44" s="11"/>
      <c r="J44" s="11"/>
      <c r="K44" s="16"/>
    </row>
    <row r="45" spans="1:11" s="15" customFormat="1" ht="18.75" customHeight="1" thickBot="1">
      <c r="A45" s="11"/>
      <c r="B45" s="18"/>
      <c r="C45" s="13"/>
      <c r="D45" s="13"/>
      <c r="E45" s="13"/>
      <c r="F45" s="13"/>
      <c r="G45" s="13"/>
      <c r="H45" s="12"/>
      <c r="I45" s="11"/>
      <c r="J45" s="11"/>
      <c r="K45" s="16"/>
    </row>
    <row r="46" spans="1:11" s="15" customFormat="1" ht="18.75" customHeight="1" thickBot="1">
      <c r="A46" s="11"/>
      <c r="B46" s="18" t="s">
        <v>16</v>
      </c>
      <c r="C46" s="13"/>
      <c r="D46" s="13"/>
      <c r="E46" s="13"/>
      <c r="F46" s="13"/>
      <c r="G46" s="13"/>
      <c r="H46" s="12" t="s">
        <v>32</v>
      </c>
      <c r="I46" s="11"/>
      <c r="J46" s="11"/>
      <c r="K46" s="14"/>
    </row>
    <row r="47" spans="1:11" s="15" customFormat="1" ht="18.75" customHeight="1" thickBot="1">
      <c r="A47" s="11"/>
      <c r="B47" s="18"/>
      <c r="C47" s="13"/>
      <c r="D47" s="13"/>
      <c r="E47" s="13"/>
      <c r="F47" s="13"/>
      <c r="G47" s="13"/>
      <c r="H47" s="18"/>
      <c r="I47" s="11"/>
      <c r="J47" s="11"/>
      <c r="K47" s="11"/>
    </row>
    <row r="48" spans="1:11" s="15" customFormat="1" ht="18.75" customHeight="1" thickBot="1">
      <c r="A48" s="11"/>
      <c r="B48" s="18" t="s">
        <v>17</v>
      </c>
      <c r="C48" s="13"/>
      <c r="D48" s="13"/>
      <c r="E48" s="13"/>
      <c r="F48" s="13"/>
      <c r="G48" s="13"/>
      <c r="H48" s="12" t="s">
        <v>134</v>
      </c>
      <c r="I48" s="11"/>
      <c r="J48" s="11"/>
      <c r="K48" s="16"/>
    </row>
    <row r="49" spans="1:11" s="15" customFormat="1" ht="18.75" customHeight="1" thickBot="1">
      <c r="A49" s="11"/>
      <c r="B49" s="18" t="s">
        <v>131</v>
      </c>
      <c r="C49" s="13"/>
      <c r="D49" s="13"/>
      <c r="E49" s="13"/>
      <c r="F49" s="13"/>
      <c r="G49" s="13"/>
      <c r="H49" s="12" t="s">
        <v>133</v>
      </c>
      <c r="I49" s="11"/>
      <c r="J49" s="11"/>
      <c r="K49" s="16"/>
    </row>
    <row r="50" spans="1:11" s="15" customFormat="1" ht="18.75" customHeight="1" thickBot="1">
      <c r="A50" s="11"/>
      <c r="B50" s="18" t="s">
        <v>18</v>
      </c>
      <c r="C50" s="13"/>
      <c r="D50" s="13"/>
      <c r="E50" s="13"/>
      <c r="F50" s="13"/>
      <c r="G50" s="13"/>
      <c r="H50" s="12" t="s">
        <v>135</v>
      </c>
      <c r="I50" s="11"/>
      <c r="J50" s="11"/>
      <c r="K50" s="16"/>
    </row>
    <row r="51" spans="1:11" s="15" customFormat="1" ht="18.75" customHeight="1" thickBot="1">
      <c r="A51" s="11"/>
      <c r="B51" s="18" t="s">
        <v>112</v>
      </c>
      <c r="C51" s="13"/>
      <c r="D51" s="13"/>
      <c r="E51" s="13"/>
      <c r="F51" s="13"/>
      <c r="G51" s="13"/>
      <c r="H51" s="12" t="s">
        <v>113</v>
      </c>
      <c r="I51" s="11"/>
      <c r="J51" s="11"/>
      <c r="K51" s="16"/>
    </row>
    <row r="52" spans="1:11" s="15" customFormat="1" ht="18.75" customHeight="1" thickBot="1">
      <c r="A52" s="11"/>
      <c r="B52" s="18" t="s">
        <v>19</v>
      </c>
      <c r="C52" s="13"/>
      <c r="D52" s="13"/>
      <c r="E52" s="13"/>
      <c r="F52" s="13"/>
      <c r="G52" s="13"/>
      <c r="H52" s="12" t="s">
        <v>114</v>
      </c>
      <c r="I52" s="11"/>
      <c r="J52" s="11"/>
      <c r="K52" s="16"/>
    </row>
    <row r="53" spans="1:11" s="15" customFormat="1" ht="18.75" customHeight="1" thickBot="1">
      <c r="A53" s="11"/>
      <c r="B53" s="18" t="s">
        <v>20</v>
      </c>
      <c r="C53" s="13"/>
      <c r="D53" s="13"/>
      <c r="E53" s="13"/>
      <c r="F53" s="13"/>
      <c r="G53" s="13"/>
      <c r="H53" s="12" t="s">
        <v>115</v>
      </c>
      <c r="I53" s="11"/>
      <c r="J53" s="11"/>
      <c r="K53" s="16"/>
    </row>
    <row r="54" spans="1:11" s="15" customFormat="1" ht="18.75" customHeight="1" thickBot="1">
      <c r="A54" s="11"/>
      <c r="B54" s="18" t="s">
        <v>60</v>
      </c>
      <c r="C54" s="13"/>
      <c r="D54" s="13"/>
      <c r="E54" s="13"/>
      <c r="F54" s="13"/>
      <c r="G54" s="13"/>
      <c r="H54" s="12" t="s">
        <v>136</v>
      </c>
      <c r="I54" s="11"/>
      <c r="J54" s="11"/>
      <c r="K54" s="16"/>
    </row>
    <row r="55" spans="1:11" s="15" customFormat="1" ht="18.75" customHeight="1" thickBot="1">
      <c r="A55" s="11"/>
      <c r="B55" s="18" t="s">
        <v>61</v>
      </c>
      <c r="C55" s="13"/>
      <c r="D55" s="13"/>
      <c r="E55" s="13"/>
      <c r="F55" s="13"/>
      <c r="G55" s="13"/>
      <c r="H55" s="12" t="s">
        <v>116</v>
      </c>
      <c r="I55" s="11"/>
      <c r="J55" s="11"/>
      <c r="K55" s="16"/>
    </row>
    <row r="56" spans="1:11" s="15" customFormat="1" ht="18.75" customHeight="1" thickBot="1">
      <c r="A56" s="11"/>
      <c r="B56" s="18" t="s">
        <v>21</v>
      </c>
      <c r="C56" s="13"/>
      <c r="D56" s="13"/>
      <c r="E56" s="13"/>
      <c r="F56" s="13"/>
      <c r="G56" s="13"/>
      <c r="H56" s="12" t="s">
        <v>117</v>
      </c>
      <c r="I56" s="11"/>
      <c r="J56" s="11"/>
      <c r="K56" s="16"/>
    </row>
    <row r="57" spans="1:11" s="15" customFormat="1" ht="18.75" customHeight="1" thickBot="1">
      <c r="A57" s="11"/>
      <c r="B57" s="18" t="s">
        <v>62</v>
      </c>
      <c r="C57" s="13"/>
      <c r="D57" s="13"/>
      <c r="E57" s="13"/>
      <c r="F57" s="13"/>
      <c r="G57" s="13"/>
      <c r="H57" s="12" t="s">
        <v>118</v>
      </c>
      <c r="I57" s="11"/>
      <c r="J57" s="11"/>
      <c r="K57" s="16"/>
    </row>
    <row r="58" spans="1:11" s="15" customFormat="1" ht="18.75" customHeight="1" thickBot="1">
      <c r="A58" s="11"/>
      <c r="B58" s="18" t="s">
        <v>22</v>
      </c>
      <c r="C58" s="13"/>
      <c r="D58" s="13"/>
      <c r="E58" s="13"/>
      <c r="F58" s="13"/>
      <c r="G58" s="13"/>
      <c r="H58" s="12" t="s">
        <v>119</v>
      </c>
      <c r="I58" s="11"/>
      <c r="J58" s="11"/>
      <c r="K58" s="16"/>
    </row>
    <row r="59" spans="1:11" s="15" customFormat="1" ht="18.75" customHeight="1" thickBot="1">
      <c r="A59" s="11"/>
      <c r="B59" s="18" t="s">
        <v>63</v>
      </c>
      <c r="C59" s="13"/>
      <c r="D59" s="13"/>
      <c r="E59" s="13"/>
      <c r="F59" s="13"/>
      <c r="G59" s="13"/>
      <c r="H59" s="12" t="s">
        <v>120</v>
      </c>
      <c r="I59" s="11"/>
      <c r="J59" s="11"/>
      <c r="K59" s="16"/>
    </row>
    <row r="60" spans="1:11" s="15" customFormat="1" ht="18.75" customHeight="1" thickBot="1">
      <c r="A60" s="11"/>
      <c r="B60" s="18" t="s">
        <v>23</v>
      </c>
      <c r="C60" s="13"/>
      <c r="D60" s="13"/>
      <c r="E60" s="13"/>
      <c r="F60" s="13"/>
      <c r="G60" s="13"/>
      <c r="H60" s="12" t="s">
        <v>137</v>
      </c>
      <c r="I60" s="11"/>
      <c r="J60" s="11"/>
      <c r="K60" s="16"/>
    </row>
    <row r="61" spans="1:11" s="15" customFormat="1" ht="18.75" customHeight="1" thickBot="1">
      <c r="A61" s="11"/>
      <c r="B61" s="18"/>
      <c r="C61" s="13"/>
      <c r="D61" s="13"/>
      <c r="E61" s="13"/>
      <c r="F61" s="13"/>
      <c r="G61" s="13"/>
      <c r="H61" s="18"/>
      <c r="I61" s="11"/>
      <c r="J61" s="11"/>
      <c r="K61" s="11"/>
    </row>
    <row r="62" spans="1:11" s="15" customFormat="1" ht="18.75" customHeight="1" thickBot="1">
      <c r="A62" s="11"/>
      <c r="B62" s="18" t="s">
        <v>67</v>
      </c>
      <c r="C62" s="13"/>
      <c r="D62" s="13"/>
      <c r="E62" s="13"/>
      <c r="F62" s="13"/>
      <c r="G62" s="13"/>
      <c r="H62" s="12" t="s">
        <v>121</v>
      </c>
      <c r="I62" s="11"/>
      <c r="J62" s="11"/>
      <c r="K62" s="16"/>
    </row>
    <row r="63" spans="1:11" s="15" customFormat="1" ht="18.75" customHeight="1" thickBot="1">
      <c r="A63" s="11"/>
      <c r="B63" s="18" t="s">
        <v>24</v>
      </c>
      <c r="C63" s="13"/>
      <c r="D63" s="13"/>
      <c r="E63" s="13"/>
      <c r="F63" s="13"/>
      <c r="G63" s="13"/>
      <c r="H63" s="12" t="s">
        <v>126</v>
      </c>
      <c r="I63" s="11"/>
      <c r="J63" s="11"/>
      <c r="K63" s="16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F10" sqref="F10"/>
    </sheetView>
  </sheetViews>
  <sheetFormatPr defaultColWidth="9.00390625" defaultRowHeight="12.75"/>
  <cols>
    <col min="1" max="1" width="13.875" style="5" customWidth="1"/>
    <col min="2" max="16384" width="9.00390625" style="5" customWidth="1"/>
  </cols>
  <sheetData>
    <row r="2" ht="12.75"/>
    <row r="3" ht="12.75"/>
    <row r="4" ht="12.75"/>
    <row r="5" ht="12.75"/>
    <row r="7" ht="12.75"/>
    <row r="8" ht="12.75"/>
    <row r="9" ht="12.75"/>
    <row r="10" ht="12.75"/>
    <row r="46" ht="12.75"/>
    <row r="47" ht="12.75"/>
    <row r="48" ht="12.75"/>
    <row r="49" ht="12.75"/>
    <row r="66" ht="12.75"/>
    <row r="67" ht="12.75"/>
    <row r="68" ht="12.75"/>
    <row r="108" ht="12.75"/>
    <row r="109" ht="12.75"/>
    <row r="110" ht="12.75"/>
    <row r="111" ht="12.75"/>
    <row r="140" ht="12.75"/>
    <row r="141" ht="12.75"/>
    <row r="142" ht="12.75"/>
    <row r="143" ht="12.75"/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P2"/>
  <sheetViews>
    <sheetView workbookViewId="0" topLeftCell="A1">
      <selection activeCell="D1" sqref="D1"/>
    </sheetView>
  </sheetViews>
  <sheetFormatPr defaultColWidth="9.00390625" defaultRowHeight="12.75"/>
  <sheetData>
    <row r="1" spans="1:68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0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2</v>
      </c>
      <c r="O1" t="s">
        <v>3</v>
      </c>
      <c r="P1" t="s">
        <v>4</v>
      </c>
      <c r="Q1" t="s">
        <v>45</v>
      </c>
      <c r="R1" t="s">
        <v>46</v>
      </c>
      <c r="S1" t="s">
        <v>47</v>
      </c>
      <c r="T1" t="s">
        <v>5</v>
      </c>
      <c r="U1" t="s">
        <v>48</v>
      </c>
      <c r="V1" t="s">
        <v>49</v>
      </c>
      <c r="W1" t="s">
        <v>50</v>
      </c>
      <c r="X1" t="s">
        <v>6</v>
      </c>
      <c r="Y1" t="s">
        <v>7</v>
      </c>
      <c r="Z1" t="s">
        <v>8</v>
      </c>
      <c r="AA1" t="s">
        <v>9</v>
      </c>
      <c r="AB1" t="s">
        <v>51</v>
      </c>
      <c r="AC1" t="s">
        <v>10</v>
      </c>
      <c r="AD1" t="s">
        <v>52</v>
      </c>
      <c r="AE1" t="s">
        <v>11</v>
      </c>
      <c r="AF1" t="s">
        <v>14</v>
      </c>
      <c r="AG1" t="s">
        <v>53</v>
      </c>
      <c r="AH1" t="s">
        <v>54</v>
      </c>
      <c r="AI1" t="s">
        <v>55</v>
      </c>
      <c r="AJ1" t="s">
        <v>56</v>
      </c>
      <c r="AK1" t="s">
        <v>15</v>
      </c>
      <c r="AL1" t="s">
        <v>16</v>
      </c>
      <c r="AM1" t="s">
        <v>57</v>
      </c>
      <c r="AN1" t="s">
        <v>17</v>
      </c>
      <c r="AO1" t="s">
        <v>58</v>
      </c>
      <c r="AP1" t="s">
        <v>18</v>
      </c>
      <c r="AQ1" t="s">
        <v>59</v>
      </c>
      <c r="AR1" t="s">
        <v>19</v>
      </c>
      <c r="AS1" t="s">
        <v>20</v>
      </c>
      <c r="AT1" t="s">
        <v>60</v>
      </c>
      <c r="AU1" t="s">
        <v>61</v>
      </c>
      <c r="AV1" t="s">
        <v>21</v>
      </c>
      <c r="AW1" t="s">
        <v>62</v>
      </c>
      <c r="AX1" t="s">
        <v>22</v>
      </c>
      <c r="AY1" t="s">
        <v>63</v>
      </c>
      <c r="AZ1" t="s">
        <v>23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</v>
      </c>
      <c r="BG1" t="s">
        <v>69</v>
      </c>
      <c r="BH1" t="s">
        <v>70</v>
      </c>
      <c r="BI1" t="s">
        <v>71</v>
      </c>
      <c r="BJ1" t="s">
        <v>12</v>
      </c>
      <c r="BK1" t="s">
        <v>13</v>
      </c>
      <c r="BL1" t="s">
        <v>72</v>
      </c>
      <c r="BM1" t="s">
        <v>24</v>
      </c>
      <c r="BN1" t="s">
        <v>73</v>
      </c>
      <c r="BO1" t="s">
        <v>74</v>
      </c>
      <c r="BP1" t="s">
        <v>75</v>
      </c>
    </row>
    <row r="2" spans="5:68" ht="12.75">
      <c r="E2">
        <f>'ΔΕΙΚΤΕΣ ΚΛΑΔΟΥ'!C2</f>
        <v>2002</v>
      </c>
      <c r="F2" t="s">
        <v>76</v>
      </c>
      <c r="G2">
        <f>'ΙΣΟΛΟΓΙΣΜΟΣ ΚΑΙ ΑΠΟΤΕΛΕΣΜΑΤΑ'!$C4</f>
        <v>0</v>
      </c>
      <c r="H2">
        <f>'ΙΣΟΛΟΓΙΣΜΟΣ ΚΑΙ ΑΠΟΤΕΛΕΣΜΑΤΑ'!$C5</f>
        <v>0</v>
      </c>
      <c r="I2">
        <f>'ΙΣΟΛΟΓΙΣΜΟΣ ΚΑΙ ΑΠΟΤΕΛΕΣΜΑΤΑ'!$C6</f>
        <v>0</v>
      </c>
      <c r="J2">
        <f>'ΙΣΟΛΟΓΙΣΜΟΣ ΚΑΙ ΑΠΟΤΕΛΕΣΜΑΤΑ'!$C8</f>
        <v>0</v>
      </c>
      <c r="K2" t="e">
        <f>'ΙΣΟΛΟΓΙΣΜΟΣ ΚΑΙ ΑΠΟΤΕΛΕΣΜΑΤΑ'!#REF!</f>
        <v>#REF!</v>
      </c>
      <c r="M2">
        <f>'ΙΣΟΛΟΓΙΣΜΟΣ ΚΑΙ ΑΠΟΤΕΛΕΣΜΑΤΑ'!$C9</f>
        <v>0</v>
      </c>
      <c r="N2">
        <f>'ΙΣΟΛΟΓΙΣΜΟΣ ΚΑΙ ΑΠΟΤΕΛΕΣΜΑΤΑ'!$C13</f>
        <v>0</v>
      </c>
      <c r="O2">
        <f>'ΙΣΟΛΟΓΙΣΜΟΣ ΚΑΙ ΑΠΟΤΕΛΕΣΜΑΤΑ'!$C14</f>
        <v>0</v>
      </c>
      <c r="P2">
        <f>'ΙΣΟΛΟΓΙΣΜΟΣ ΚΑΙ ΑΠΟΤΕΛΕΣΜΑΤΑ'!$C16</f>
        <v>0</v>
      </c>
      <c r="Q2">
        <f>'ΙΣΟΛΟΓΙΣΜΟΣ ΚΑΙ ΑΠΟΤΕΛΕΣΜΑΤΑ'!$C17</f>
        <v>0</v>
      </c>
      <c r="R2">
        <f>'ΙΣΟΛΟΓΙΣΜΟΣ ΚΑΙ ΑΠΟΤΕΛΕΣΜΑΤΑ'!$C18</f>
        <v>0</v>
      </c>
      <c r="S2">
        <f>'ΙΣΟΛΟΓΙΣΜΟΣ ΚΑΙ ΑΠΟΤΕΛΕΣΜΑΤΑ'!$C19</f>
        <v>0</v>
      </c>
      <c r="T2">
        <f>'ΙΣΟΛΟΓΙΣΜΟΣ ΚΑΙ ΑΠΟΤΕΛΕΣΜΑΤΑ'!$C21</f>
        <v>0</v>
      </c>
      <c r="U2">
        <f>'ΙΣΟΛΟΓΙΣΜΟΣ ΚΑΙ ΑΠΟΤΕΛΕΣΜΑΤΑ'!$C22</f>
        <v>0</v>
      </c>
      <c r="W2">
        <f>'ΙΣΟΛΟΓΙΣΜΟΣ ΚΑΙ ΑΠΟΤΕΛΕΣΜΑΤΑ'!$C23</f>
        <v>0</v>
      </c>
      <c r="X2">
        <f>'ΙΣΟΛΟΓΙΣΜΟΣ ΚΑΙ ΑΠΟΤΕΛΕΣΜΑΤΑ'!$C24</f>
        <v>0</v>
      </c>
      <c r="Y2">
        <f>'ΙΣΟΛΟΓΙΣΜΟΣ ΚΑΙ ΑΠΟΤΕΛΕΣΜΑΤΑ'!$C26</f>
        <v>0</v>
      </c>
      <c r="Z2">
        <f>'ΙΣΟΛΟΓΙΣΜΟΣ ΚΑΙ ΑΠΟΤΕΛΕΣΜΑΤΑ'!$C28</f>
        <v>0</v>
      </c>
      <c r="AA2">
        <f>'ΙΣΟΛΟΓΙΣΜΟΣ ΚΑΙ ΑΠΟΤΕΛΕΣΜΑΤΑ'!$C30</f>
        <v>0</v>
      </c>
      <c r="AB2">
        <f>'ΙΣΟΛΟΓΙΣΜΟΣ ΚΑΙ ΑΠΟΤΕΛΕΣΜΑΤΑ'!$C31</f>
        <v>0</v>
      </c>
      <c r="AC2">
        <f>'ΙΣΟΛΟΓΙΣΜΟΣ ΚΑΙ ΑΠΟΤΕΛΕΣΜΑΤΑ'!$C32</f>
        <v>0</v>
      </c>
      <c r="AD2">
        <f>'ΙΣΟΛΟΓΙΣΜΟΣ ΚΑΙ ΑΠΟΤΕΛΕΣΜΑΤΑ'!$C33</f>
        <v>0</v>
      </c>
      <c r="AE2">
        <f>'ΙΣΟΛΟΓΙΣΜΟΣ ΚΑΙ ΑΠΟΤΕΛΕΣΜΑΤΑ'!$C35</f>
        <v>0</v>
      </c>
      <c r="AF2">
        <f>'ΙΣΟΛΟΓΙΣΜΟΣ ΚΑΙ ΑΠΟΤΕΛΕΣΜΑΤΑ'!$C39</f>
        <v>0</v>
      </c>
      <c r="AG2">
        <f>'ΙΣΟΛΟΓΙΣΜΟΣ ΚΑΙ ΑΠΟΤΕΛΕΣΜΑΤΑ'!$C40</f>
        <v>0</v>
      </c>
      <c r="AH2">
        <f>'ΙΣΟΛΟΓΙΣΜΟΣ ΚΑΙ ΑΠΟΤΕΛΕΣΜΑΤΑ'!$C41</f>
        <v>0</v>
      </c>
      <c r="AI2">
        <f>'ΙΣΟΛΟΓΙΣΜΟΣ ΚΑΙ ΑΠΟΤΕΛΕΣΜΑΤΑ'!$C42</f>
        <v>0</v>
      </c>
      <c r="AJ2">
        <f>'ΙΣΟΛΟΓΙΣΜΟΣ ΚΑΙ ΑΠΟΤΕΛΕΣΜΑΤΑ'!$C43</f>
        <v>0</v>
      </c>
      <c r="AK2">
        <f>'ΙΣΟΛΟΓΙΣΜΟΣ ΚΑΙ ΑΠΟΤΕΛΕΣΜΑΤΑ'!$C44</f>
        <v>0</v>
      </c>
      <c r="AL2">
        <f>'ΙΣΟΛΟΓΙΣΜΟΣ ΚΑΙ ΑΠΟΤΕΛΕΣΜΑΤΑ'!$C46</f>
        <v>0</v>
      </c>
      <c r="AM2">
        <f>'ΙΣΟΛΟΓΙΣΜΟΣ ΚΑΙ ΑΠΟΤΕΛΕΣΜΑΤΑ'!$C47</f>
        <v>0</v>
      </c>
      <c r="AN2">
        <f>'ΙΣΟΛΟΓΙΣΜΟΣ ΚΑΙ ΑΠΟΤΕΛΕΣΜΑΤΑ'!$C48</f>
        <v>0</v>
      </c>
      <c r="AO2">
        <f>'ΙΣΟΛΟΓΙΣΜΟΣ ΚΑΙ ΑΠΟΤΕΛΕΣΜΑΤΑ'!$C49</f>
        <v>0</v>
      </c>
      <c r="AP2">
        <f>'ΙΣΟΛΟΓΙΣΜΟΣ ΚΑΙ ΑΠΟΤΕΛΕΣΜΑΤΑ'!$C50</f>
        <v>0</v>
      </c>
      <c r="AQ2">
        <f>'ΙΣΟΛΟΓΙΣΜΟΣ ΚΑΙ ΑΠΟΤΕΛΕΣΜΑΤΑ'!$C51</f>
        <v>0</v>
      </c>
      <c r="AR2">
        <f>'ΙΣΟΛΟΓΙΣΜΟΣ ΚΑΙ ΑΠΟΤΕΛΕΣΜΑΤΑ'!$C52</f>
        <v>0</v>
      </c>
      <c r="AS2">
        <f>'ΙΣΟΛΟΓΙΣΜΟΣ ΚΑΙ ΑΠΟΤΕΛΕΣΜΑΤΑ'!$C53</f>
        <v>0</v>
      </c>
      <c r="AT2">
        <f>'ΙΣΟΛΟΓΙΣΜΟΣ ΚΑΙ ΑΠΟΤΕΛΕΣΜΑΤΑ'!$C54</f>
        <v>0</v>
      </c>
      <c r="AU2">
        <f>'ΙΣΟΛΟΓΙΣΜΟΣ ΚΑΙ ΑΠΟΤΕΛΕΣΜΑΤΑ'!$C55</f>
        <v>0</v>
      </c>
      <c r="AV2">
        <f>'ΙΣΟΛΟΓΙΣΜΟΣ ΚΑΙ ΑΠΟΤΕΛΕΣΜΑΤΑ'!$C56</f>
        <v>0</v>
      </c>
      <c r="AW2">
        <f>'ΙΣΟΛΟΓΙΣΜΟΣ ΚΑΙ ΑΠΟΤΕΛΕΣΜΑΤΑ'!$C57</f>
        <v>0</v>
      </c>
      <c r="AX2">
        <f>'ΙΣΟΛΟΓΙΣΜΟΣ ΚΑΙ ΑΠΟΤΕΛΕΣΜΑΤΑ'!$C58</f>
        <v>0</v>
      </c>
      <c r="AY2">
        <f>'ΙΣΟΛΟΓΙΣΜΟΣ ΚΑΙ ΑΠΟΤΕΛΕΣΜΑΤΑ'!$C59</f>
        <v>0</v>
      </c>
      <c r="AZ2">
        <f>'ΙΣΟΛΟΓΙΣΜΟΣ ΚΑΙ ΑΠΟΤΕΛΕΣΜΑΤΑ'!$C60</f>
        <v>0</v>
      </c>
      <c r="BA2">
        <f>'ΙΣΟΛΟΓΙΣΜΟΣ ΚΑΙ ΑΠΟΤΕΛΕΣΜΑΤΑ'!$C61</f>
        <v>0</v>
      </c>
      <c r="BB2" t="e">
        <f>'ΙΣΟΛΟΓΙΣΜΟΣ ΚΑΙ ΑΠΟΤΕΛΕΣΜΑΤΑ'!#REF!</f>
        <v>#REF!</v>
      </c>
      <c r="BC2" t="e">
        <f>'ΙΣΟΛΟΓΙΣΜΟΣ ΚΑΙ ΑΠΟΤΕΛΕΣΜΑΤΑ'!#REF!</f>
        <v>#REF!</v>
      </c>
      <c r="BD2">
        <f>'ΙΣΟΛΟΓΙΣΜΟΣ ΚΑΙ ΑΠΟΤΕΛΕΣΜΑΤΑ'!$C62</f>
        <v>0</v>
      </c>
      <c r="BE2" t="e">
        <f>'ΙΣΟΛΟΓΙΣΜΟΣ ΚΑΙ ΑΠΟΤΕΛΕΣΜΑΤΑ'!#REF!</f>
        <v>#REF!</v>
      </c>
      <c r="BF2">
        <f>'ΙΣΟΛΟΓΙΣΜΟΣ ΚΑΙ ΑΠΟΤΕΛΕΣΜΑΤΑ'!$C7</f>
        <v>0</v>
      </c>
      <c r="BG2">
        <f>'ΙΣΟΛΟΓΙΣΜΟΣ ΚΑΙ ΑΠΟΤΕΛΕΣΜΑΤΑ'!$C11</f>
        <v>0</v>
      </c>
      <c r="BH2" t="e">
        <f>'ΙΣΟΛΟΓΙΣΜΟΣ ΚΑΙ ΑΠΟΤΕΛΕΣΜΑΤΑ'!#REF!</f>
        <v>#REF!</v>
      </c>
      <c r="BI2" t="e">
        <f>'ΙΣΟΛΟΓΙΣΜΟΣ ΚΑΙ ΑΠΟΤΕΛΕΣΜΑΤΑ'!#REF!</f>
        <v>#REF!</v>
      </c>
      <c r="BJ2">
        <f>'ΙΣΟΛΟΓΙΣΜΟΣ ΚΑΙ ΑΠΟΤΕΛΕΣΜΑΤΑ'!$C36</f>
        <v>0</v>
      </c>
      <c r="BK2">
        <f>'ΙΣΟΛΟΓΙΣΜΟΣ ΚΑΙ ΑΠΟΤΕΛΕΣΜΑΤΑ'!$C37</f>
        <v>0</v>
      </c>
      <c r="BL2" t="e">
        <f>'ΙΣΟΛΟΓΙΣΜΟΣ ΚΑΙ ΑΠΟΤΕΛΕΣΜΑΤΑ'!#REF!</f>
        <v>#REF!</v>
      </c>
      <c r="BM2">
        <f>'ΙΣΟΛΟΓΙΣΜΟΣ ΚΑΙ ΑΠΟΤΕΛΕΣΜΑΤΑ'!$C63</f>
        <v>0</v>
      </c>
      <c r="BN2">
        <f>'ΙΣΟΛΟΓΙΣΜΟΣ ΚΑΙ ΑΠΟΤΕΛΕΣΜΑΤΑ'!$C10</f>
        <v>0</v>
      </c>
      <c r="BO2">
        <f>'ΙΣΟΛΟΓΙΣΜΟΣ ΚΑΙ ΑΠΟΤΕΛΕΣΜΑΤΑ'!$C12</f>
        <v>0</v>
      </c>
      <c r="BP2">
        <f>'ΙΣΟΛΟΓΙΣΜΟΣ ΚΑΙ ΑΠΟΤΕΛΕΣΜΑΤΑ'!$C64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P2"/>
  <sheetViews>
    <sheetView workbookViewId="0" topLeftCell="A1">
      <selection activeCell="A2" sqref="A2"/>
    </sheetView>
  </sheetViews>
  <sheetFormatPr defaultColWidth="9.00390625" defaultRowHeight="12.75"/>
  <sheetData>
    <row r="1" spans="1:68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0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2</v>
      </c>
      <c r="O1" t="s">
        <v>3</v>
      </c>
      <c r="P1" t="s">
        <v>4</v>
      </c>
      <c r="Q1" t="s">
        <v>45</v>
      </c>
      <c r="R1" t="s">
        <v>46</v>
      </c>
      <c r="S1" t="s">
        <v>47</v>
      </c>
      <c r="T1" t="s">
        <v>5</v>
      </c>
      <c r="U1" t="s">
        <v>48</v>
      </c>
      <c r="V1" t="s">
        <v>49</v>
      </c>
      <c r="W1" t="s">
        <v>50</v>
      </c>
      <c r="X1" t="s">
        <v>6</v>
      </c>
      <c r="Y1" t="s">
        <v>7</v>
      </c>
      <c r="Z1" t="s">
        <v>8</v>
      </c>
      <c r="AA1" t="s">
        <v>9</v>
      </c>
      <c r="AB1" t="s">
        <v>51</v>
      </c>
      <c r="AC1" t="s">
        <v>10</v>
      </c>
      <c r="AD1" t="s">
        <v>52</v>
      </c>
      <c r="AE1" t="s">
        <v>11</v>
      </c>
      <c r="AF1" t="s">
        <v>14</v>
      </c>
      <c r="AG1" t="s">
        <v>53</v>
      </c>
      <c r="AH1" t="s">
        <v>54</v>
      </c>
      <c r="AI1" t="s">
        <v>55</v>
      </c>
      <c r="AJ1" t="s">
        <v>56</v>
      </c>
      <c r="AK1" t="s">
        <v>15</v>
      </c>
      <c r="AL1" t="s">
        <v>16</v>
      </c>
      <c r="AM1" t="s">
        <v>57</v>
      </c>
      <c r="AN1" t="s">
        <v>17</v>
      </c>
      <c r="AO1" t="s">
        <v>58</v>
      </c>
      <c r="AP1" t="s">
        <v>18</v>
      </c>
      <c r="AQ1" t="s">
        <v>59</v>
      </c>
      <c r="AR1" t="s">
        <v>19</v>
      </c>
      <c r="AS1" t="s">
        <v>20</v>
      </c>
      <c r="AT1" t="s">
        <v>60</v>
      </c>
      <c r="AU1" t="s">
        <v>61</v>
      </c>
      <c r="AV1" t="s">
        <v>21</v>
      </c>
      <c r="AW1" t="s">
        <v>62</v>
      </c>
      <c r="AX1" t="s">
        <v>22</v>
      </c>
      <c r="AY1" t="s">
        <v>63</v>
      </c>
      <c r="AZ1" t="s">
        <v>23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</v>
      </c>
      <c r="BG1" t="s">
        <v>69</v>
      </c>
      <c r="BH1" t="s">
        <v>70</v>
      </c>
      <c r="BI1" t="s">
        <v>71</v>
      </c>
      <c r="BJ1" t="s">
        <v>12</v>
      </c>
      <c r="BK1" t="s">
        <v>13</v>
      </c>
      <c r="BL1" t="s">
        <v>72</v>
      </c>
      <c r="BM1" t="s">
        <v>24</v>
      </c>
      <c r="BN1" t="s">
        <v>73</v>
      </c>
      <c r="BO1" t="s">
        <v>74</v>
      </c>
      <c r="BP1" t="s">
        <v>75</v>
      </c>
    </row>
    <row r="2" spans="5:68" ht="12.75">
      <c r="E2">
        <f>'ΔΕΙΚΤΕΣ ΚΛΑΔΟΥ'!C3</f>
        <v>2003</v>
      </c>
      <c r="F2" t="s">
        <v>77</v>
      </c>
      <c r="G2">
        <f>'ΙΣΟΛΟΓΙΣΜΟΣ ΚΑΙ ΑΠΟΤΕΛΕΣΜΑΤΑ'!$D4</f>
        <v>0</v>
      </c>
      <c r="H2">
        <f>'ΙΣΟΛΟΓΙΣΜΟΣ ΚΑΙ ΑΠΟΤΕΛΕΣΜΑΤΑ'!$D5</f>
        <v>0</v>
      </c>
      <c r="I2">
        <f>'ΙΣΟΛΟΓΙΣΜΟΣ ΚΑΙ ΑΠΟΤΕΛΕΣΜΑΤΑ'!$D6</f>
        <v>0</v>
      </c>
      <c r="J2">
        <f>'ΙΣΟΛΟΓΙΣΜΟΣ ΚΑΙ ΑΠΟΤΕΛΕΣΜΑΤΑ'!$D8</f>
        <v>0</v>
      </c>
      <c r="K2" t="e">
        <f>'ΙΣΟΛΟΓΙΣΜΟΣ ΚΑΙ ΑΠΟΤΕΛΕΣΜΑΤΑ'!#REF!</f>
        <v>#REF!</v>
      </c>
      <c r="L2" t="e">
        <f>'ΙΣΟΛΟΓΙΣΜΟΣ ΚΑΙ ΑΠΟΤΕΛΕΣΜΑΤΑ'!#REF!</f>
        <v>#REF!</v>
      </c>
      <c r="M2">
        <f>'ΙΣΟΛΟΓΙΣΜΟΣ ΚΑΙ ΑΠΟΤΕΛΕΣΜΑΤΑ'!$D9</f>
        <v>0</v>
      </c>
      <c r="N2">
        <f>'ΙΣΟΛΟΓΙΣΜΟΣ ΚΑΙ ΑΠΟΤΕΛΕΣΜΑΤΑ'!$D13</f>
        <v>0</v>
      </c>
      <c r="O2">
        <f>'ΙΣΟΛΟΓΙΣΜΟΣ ΚΑΙ ΑΠΟΤΕΛΕΣΜΑΤΑ'!$D14</f>
        <v>0</v>
      </c>
      <c r="P2">
        <f>'ΙΣΟΛΟΓΙΣΜΟΣ ΚΑΙ ΑΠΟΤΕΛΕΣΜΑΤΑ'!$D16</f>
        <v>0</v>
      </c>
      <c r="Q2">
        <f>'ΙΣΟΛΟΓΙΣΜΟΣ ΚΑΙ ΑΠΟΤΕΛΕΣΜΑΤΑ'!$D17</f>
        <v>0</v>
      </c>
      <c r="R2">
        <f>'ΙΣΟΛΟΓΙΣΜΟΣ ΚΑΙ ΑΠΟΤΕΛΕΣΜΑΤΑ'!$D18</f>
        <v>0</v>
      </c>
      <c r="S2">
        <f>'ΙΣΟΛΟΓΙΣΜΟΣ ΚΑΙ ΑΠΟΤΕΛΕΣΜΑΤΑ'!$D19</f>
        <v>0</v>
      </c>
      <c r="T2">
        <f>'ΙΣΟΛΟΓΙΣΜΟΣ ΚΑΙ ΑΠΟΤΕΛΕΣΜΑΤΑ'!$D21</f>
        <v>0</v>
      </c>
      <c r="U2">
        <f>'ΙΣΟΛΟΓΙΣΜΟΣ ΚΑΙ ΑΠΟΤΕΛΕΣΜΑΤΑ'!$D22</f>
        <v>0</v>
      </c>
      <c r="W2">
        <f>'ΙΣΟΛΟΓΙΣΜΟΣ ΚΑΙ ΑΠΟΤΕΛΕΣΜΑΤΑ'!$D23</f>
        <v>0</v>
      </c>
      <c r="X2">
        <f>'ΙΣΟΛΟΓΙΣΜΟΣ ΚΑΙ ΑΠΟΤΕΛΕΣΜΑΤΑ'!$D24</f>
        <v>0</v>
      </c>
      <c r="Y2">
        <f>'ΙΣΟΛΟΓΙΣΜΟΣ ΚΑΙ ΑΠΟΤΕΛΕΣΜΑΤΑ'!$D26</f>
        <v>0</v>
      </c>
      <c r="Z2">
        <f>'ΙΣΟΛΟΓΙΣΜΟΣ ΚΑΙ ΑΠΟΤΕΛΕΣΜΑΤΑ'!$D28</f>
        <v>0</v>
      </c>
      <c r="AA2">
        <f>'ΙΣΟΛΟΓΙΣΜΟΣ ΚΑΙ ΑΠΟΤΕΛΕΣΜΑΤΑ'!$D30</f>
        <v>0</v>
      </c>
      <c r="AB2">
        <f>'ΙΣΟΛΟΓΙΣΜΟΣ ΚΑΙ ΑΠΟΤΕΛΕΣΜΑΤΑ'!$D31</f>
        <v>0</v>
      </c>
      <c r="AC2">
        <f>'ΙΣΟΛΟΓΙΣΜΟΣ ΚΑΙ ΑΠΟΤΕΛΕΣΜΑΤΑ'!$D32</f>
        <v>0</v>
      </c>
      <c r="AD2">
        <f>'ΙΣΟΛΟΓΙΣΜΟΣ ΚΑΙ ΑΠΟΤΕΛΕΣΜΑΤΑ'!$D33</f>
        <v>0</v>
      </c>
      <c r="AE2">
        <f>'ΙΣΟΛΟΓΙΣΜΟΣ ΚΑΙ ΑΠΟΤΕΛΕΣΜΑΤΑ'!$D35</f>
        <v>0</v>
      </c>
      <c r="AF2">
        <f>'ΙΣΟΛΟΓΙΣΜΟΣ ΚΑΙ ΑΠΟΤΕΛΕΣΜΑΤΑ'!$D39</f>
        <v>0</v>
      </c>
      <c r="AG2">
        <f>'ΙΣΟΛΟΓΙΣΜΟΣ ΚΑΙ ΑΠΟΤΕΛΕΣΜΑΤΑ'!$D40</f>
        <v>0</v>
      </c>
      <c r="AH2">
        <f>'ΙΣΟΛΟΓΙΣΜΟΣ ΚΑΙ ΑΠΟΤΕΛΕΣΜΑΤΑ'!$D41</f>
        <v>0</v>
      </c>
      <c r="AI2">
        <f>'ΙΣΟΛΟΓΙΣΜΟΣ ΚΑΙ ΑΠΟΤΕΛΕΣΜΑΤΑ'!$D42</f>
        <v>0</v>
      </c>
      <c r="AJ2">
        <f>'ΙΣΟΛΟΓΙΣΜΟΣ ΚΑΙ ΑΠΟΤΕΛΕΣΜΑΤΑ'!$D43</f>
        <v>0</v>
      </c>
      <c r="AK2">
        <f>'ΙΣΟΛΟΓΙΣΜΟΣ ΚΑΙ ΑΠΟΤΕΛΕΣΜΑΤΑ'!$D44</f>
        <v>0</v>
      </c>
      <c r="AL2">
        <f>'ΙΣΟΛΟΓΙΣΜΟΣ ΚΑΙ ΑΠΟΤΕΛΕΣΜΑΤΑ'!$D46</f>
        <v>0</v>
      </c>
      <c r="AM2">
        <f>'ΙΣΟΛΟΓΙΣΜΟΣ ΚΑΙ ΑΠΟΤΕΛΕΣΜΑΤΑ'!$D47</f>
        <v>0</v>
      </c>
      <c r="AN2">
        <f>'ΙΣΟΛΟΓΙΣΜΟΣ ΚΑΙ ΑΠΟΤΕΛΕΣΜΑΤΑ'!$D48</f>
        <v>0</v>
      </c>
      <c r="AO2">
        <f>'ΙΣΟΛΟΓΙΣΜΟΣ ΚΑΙ ΑΠΟΤΕΛΕΣΜΑΤΑ'!$D49</f>
        <v>0</v>
      </c>
      <c r="AP2">
        <f>'ΙΣΟΛΟΓΙΣΜΟΣ ΚΑΙ ΑΠΟΤΕΛΕΣΜΑΤΑ'!$D50</f>
        <v>0</v>
      </c>
      <c r="AQ2">
        <f>'ΙΣΟΛΟΓΙΣΜΟΣ ΚΑΙ ΑΠΟΤΕΛΕΣΜΑΤΑ'!$D51</f>
        <v>0</v>
      </c>
      <c r="AR2">
        <f>'ΙΣΟΛΟΓΙΣΜΟΣ ΚΑΙ ΑΠΟΤΕΛΕΣΜΑΤΑ'!$D52</f>
        <v>0</v>
      </c>
      <c r="AS2">
        <f>'ΙΣΟΛΟΓΙΣΜΟΣ ΚΑΙ ΑΠΟΤΕΛΕΣΜΑΤΑ'!$D53</f>
        <v>0</v>
      </c>
      <c r="AT2">
        <f>'ΙΣΟΛΟΓΙΣΜΟΣ ΚΑΙ ΑΠΟΤΕΛΕΣΜΑΤΑ'!$D54</f>
        <v>0</v>
      </c>
      <c r="AU2">
        <f>'ΙΣΟΛΟΓΙΣΜΟΣ ΚΑΙ ΑΠΟΤΕΛΕΣΜΑΤΑ'!$D55</f>
        <v>0</v>
      </c>
      <c r="AV2">
        <f>'ΙΣΟΛΟΓΙΣΜΟΣ ΚΑΙ ΑΠΟΤΕΛΕΣΜΑΤΑ'!$D56</f>
        <v>0</v>
      </c>
      <c r="AW2">
        <f>'ΙΣΟΛΟΓΙΣΜΟΣ ΚΑΙ ΑΠΟΤΕΛΕΣΜΑΤΑ'!$D57</f>
        <v>0</v>
      </c>
      <c r="AX2">
        <f>'ΙΣΟΛΟΓΙΣΜΟΣ ΚΑΙ ΑΠΟΤΕΛΕΣΜΑΤΑ'!$D58</f>
        <v>0</v>
      </c>
      <c r="AY2">
        <f>'ΙΣΟΛΟΓΙΣΜΟΣ ΚΑΙ ΑΠΟΤΕΛΕΣΜΑΤΑ'!$D59</f>
        <v>0</v>
      </c>
      <c r="AZ2">
        <f>'ΙΣΟΛΟΓΙΣΜΟΣ ΚΑΙ ΑΠΟΤΕΛΕΣΜΑΤΑ'!$D60</f>
        <v>0</v>
      </c>
      <c r="BA2">
        <f>'ΙΣΟΛΟΓΙΣΜΟΣ ΚΑΙ ΑΠΟΤΕΛΕΣΜΑΤΑ'!$D61</f>
        <v>0</v>
      </c>
      <c r="BB2" t="e">
        <f>'ΙΣΟΛΟΓΙΣΜΟΣ ΚΑΙ ΑΠΟΤΕΛΕΣΜΑΤΑ'!#REF!</f>
        <v>#REF!</v>
      </c>
      <c r="BC2" t="e">
        <f>'ΙΣΟΛΟΓΙΣΜΟΣ ΚΑΙ ΑΠΟΤΕΛΕΣΜΑΤΑ'!#REF!</f>
        <v>#REF!</v>
      </c>
      <c r="BD2">
        <f>'ΙΣΟΛΟΓΙΣΜΟΣ ΚΑΙ ΑΠΟΤΕΛΕΣΜΑΤΑ'!$D62</f>
        <v>0</v>
      </c>
      <c r="BE2" t="e">
        <f>'ΙΣΟΛΟΓΙΣΜΟΣ ΚΑΙ ΑΠΟΤΕΛΕΣΜΑΤΑ'!#REF!</f>
        <v>#REF!</v>
      </c>
      <c r="BF2">
        <f>'ΙΣΟΛΟΓΙΣΜΟΣ ΚΑΙ ΑΠΟΤΕΛΕΣΜΑΤΑ'!$D7</f>
        <v>0</v>
      </c>
      <c r="BG2">
        <f>'ΙΣΟΛΟΓΙΣΜΟΣ ΚΑΙ ΑΠΟΤΕΛΕΣΜΑΤΑ'!$D11</f>
        <v>0</v>
      </c>
      <c r="BH2" t="e">
        <f>'ΙΣΟΛΟΓΙΣΜΟΣ ΚΑΙ ΑΠΟΤΕΛΕΣΜΑΤΑ'!#REF!</f>
        <v>#REF!</v>
      </c>
      <c r="BI2" t="e">
        <f>'ΙΣΟΛΟΓΙΣΜΟΣ ΚΑΙ ΑΠΟΤΕΛΕΣΜΑΤΑ'!#REF!</f>
        <v>#REF!</v>
      </c>
      <c r="BJ2">
        <f>'ΙΣΟΛΟΓΙΣΜΟΣ ΚΑΙ ΑΠΟΤΕΛΕΣΜΑΤΑ'!$D36</f>
        <v>0</v>
      </c>
      <c r="BK2">
        <f>'ΙΣΟΛΟΓΙΣΜΟΣ ΚΑΙ ΑΠΟΤΕΛΕΣΜΑΤΑ'!$D37</f>
        <v>0</v>
      </c>
      <c r="BL2" t="e">
        <f>'ΙΣΟΛΟΓΙΣΜΟΣ ΚΑΙ ΑΠΟΤΕΛΕΣΜΑΤΑ'!#REF!</f>
        <v>#REF!</v>
      </c>
      <c r="BM2">
        <f>'ΙΣΟΛΟΓΙΣΜΟΣ ΚΑΙ ΑΠΟΤΕΛΕΣΜΑΤΑ'!$D63</f>
        <v>0</v>
      </c>
      <c r="BN2">
        <f>'ΙΣΟΛΟΓΙΣΜΟΣ ΚΑΙ ΑΠΟΤΕΛΕΣΜΑΤΑ'!$D10</f>
        <v>0</v>
      </c>
      <c r="BO2">
        <f>'ΙΣΟΛΟΓΙΣΜΟΣ ΚΑΙ ΑΠΟΤΕΛΕΣΜΑΤΑ'!$D12</f>
        <v>0</v>
      </c>
      <c r="BP2">
        <f>'ΙΣΟΛΟΓΙΣΜΟΣ ΚΑΙ ΑΠΟΤΕΛΕΣΜΑΤΑ'!$D64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P2"/>
  <sheetViews>
    <sheetView workbookViewId="0" topLeftCell="A1">
      <selection activeCell="A2" sqref="A2"/>
    </sheetView>
  </sheetViews>
  <sheetFormatPr defaultColWidth="9.00390625" defaultRowHeight="12.75"/>
  <sheetData>
    <row r="1" spans="1:68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0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2</v>
      </c>
      <c r="O1" t="s">
        <v>3</v>
      </c>
      <c r="P1" t="s">
        <v>4</v>
      </c>
      <c r="Q1" t="s">
        <v>45</v>
      </c>
      <c r="R1" t="s">
        <v>46</v>
      </c>
      <c r="S1" t="s">
        <v>47</v>
      </c>
      <c r="T1" t="s">
        <v>5</v>
      </c>
      <c r="U1" t="s">
        <v>48</v>
      </c>
      <c r="V1" t="s">
        <v>49</v>
      </c>
      <c r="W1" t="s">
        <v>50</v>
      </c>
      <c r="X1" t="s">
        <v>6</v>
      </c>
      <c r="Y1" t="s">
        <v>7</v>
      </c>
      <c r="Z1" t="s">
        <v>8</v>
      </c>
      <c r="AA1" t="s">
        <v>9</v>
      </c>
      <c r="AB1" t="s">
        <v>51</v>
      </c>
      <c r="AC1" t="s">
        <v>10</v>
      </c>
      <c r="AD1" t="s">
        <v>52</v>
      </c>
      <c r="AE1" t="s">
        <v>11</v>
      </c>
      <c r="AF1" t="s">
        <v>14</v>
      </c>
      <c r="AG1" t="s">
        <v>53</v>
      </c>
      <c r="AH1" t="s">
        <v>54</v>
      </c>
      <c r="AI1" t="s">
        <v>55</v>
      </c>
      <c r="AJ1" t="s">
        <v>56</v>
      </c>
      <c r="AK1" t="s">
        <v>15</v>
      </c>
      <c r="AL1" t="s">
        <v>16</v>
      </c>
      <c r="AM1" t="s">
        <v>57</v>
      </c>
      <c r="AN1" t="s">
        <v>17</v>
      </c>
      <c r="AO1" t="s">
        <v>58</v>
      </c>
      <c r="AP1" t="s">
        <v>18</v>
      </c>
      <c r="AQ1" t="s">
        <v>59</v>
      </c>
      <c r="AR1" t="s">
        <v>19</v>
      </c>
      <c r="AS1" t="s">
        <v>20</v>
      </c>
      <c r="AT1" t="s">
        <v>60</v>
      </c>
      <c r="AU1" t="s">
        <v>61</v>
      </c>
      <c r="AV1" t="s">
        <v>21</v>
      </c>
      <c r="AW1" t="s">
        <v>62</v>
      </c>
      <c r="AX1" t="s">
        <v>22</v>
      </c>
      <c r="AY1" t="s">
        <v>63</v>
      </c>
      <c r="AZ1" t="s">
        <v>23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</v>
      </c>
      <c r="BG1" t="s">
        <v>69</v>
      </c>
      <c r="BH1" t="s">
        <v>70</v>
      </c>
      <c r="BI1" t="s">
        <v>71</v>
      </c>
      <c r="BJ1" t="s">
        <v>12</v>
      </c>
      <c r="BK1" t="s">
        <v>13</v>
      </c>
      <c r="BL1" t="s">
        <v>72</v>
      </c>
      <c r="BM1" t="s">
        <v>24</v>
      </c>
      <c r="BN1" t="s">
        <v>73</v>
      </c>
      <c r="BO1" t="s">
        <v>74</v>
      </c>
      <c r="BP1" t="s">
        <v>75</v>
      </c>
    </row>
    <row r="2" spans="5:68" ht="12.75">
      <c r="E2">
        <f>'ΔΕΙΚΤΕΣ ΚΛΑΔΟΥ'!C4</f>
        <v>2004</v>
      </c>
      <c r="F2" t="s">
        <v>78</v>
      </c>
      <c r="G2">
        <f>'ΙΣΟΛΟΓΙΣΜΟΣ ΚΑΙ ΑΠΟΤΕΛΕΣΜΑΤΑ'!$E4</f>
        <v>0</v>
      </c>
      <c r="H2">
        <f>'ΙΣΟΛΟΓΙΣΜΟΣ ΚΑΙ ΑΠΟΤΕΛΕΣΜΑΤΑ'!$E5</f>
        <v>0</v>
      </c>
      <c r="I2">
        <f>'ΙΣΟΛΟΓΙΣΜΟΣ ΚΑΙ ΑΠΟΤΕΛΕΣΜΑΤΑ'!$E6</f>
        <v>0</v>
      </c>
      <c r="J2">
        <f>'ΙΣΟΛΟΓΙΣΜΟΣ ΚΑΙ ΑΠΟΤΕΛΕΣΜΑΤΑ'!$E8</f>
        <v>0</v>
      </c>
      <c r="K2" t="e">
        <f>'ΙΣΟΛΟΓΙΣΜΟΣ ΚΑΙ ΑΠΟΤΕΛΕΣΜΑΤΑ'!#REF!</f>
        <v>#REF!</v>
      </c>
      <c r="L2" t="e">
        <f>'ΙΣΟΛΟΓΙΣΜΟΣ ΚΑΙ ΑΠΟΤΕΛΕΣΜΑΤΑ'!#REF!</f>
        <v>#REF!</v>
      </c>
      <c r="M2">
        <f>'ΙΣΟΛΟΓΙΣΜΟΣ ΚΑΙ ΑΠΟΤΕΛΕΣΜΑΤΑ'!$E9</f>
        <v>0</v>
      </c>
      <c r="N2">
        <f>'ΙΣΟΛΟΓΙΣΜΟΣ ΚΑΙ ΑΠΟΤΕΛΕΣΜΑΤΑ'!$E13</f>
        <v>0</v>
      </c>
      <c r="O2">
        <f>'ΙΣΟΛΟΓΙΣΜΟΣ ΚΑΙ ΑΠΟΤΕΛΕΣΜΑΤΑ'!$E14</f>
        <v>0</v>
      </c>
      <c r="P2">
        <f>'ΙΣΟΛΟΓΙΣΜΟΣ ΚΑΙ ΑΠΟΤΕΛΕΣΜΑΤΑ'!$E16</f>
        <v>0</v>
      </c>
      <c r="Q2">
        <f>'ΙΣΟΛΟΓΙΣΜΟΣ ΚΑΙ ΑΠΟΤΕΛΕΣΜΑΤΑ'!$E17</f>
        <v>0</v>
      </c>
      <c r="R2">
        <f>'ΙΣΟΛΟΓΙΣΜΟΣ ΚΑΙ ΑΠΟΤΕΛΕΣΜΑΤΑ'!$E18</f>
        <v>0</v>
      </c>
      <c r="S2">
        <f>'ΙΣΟΛΟΓΙΣΜΟΣ ΚΑΙ ΑΠΟΤΕΛΕΣΜΑΤΑ'!$E19</f>
        <v>0</v>
      </c>
      <c r="T2">
        <f>'ΙΣΟΛΟΓΙΣΜΟΣ ΚΑΙ ΑΠΟΤΕΛΕΣΜΑΤΑ'!$E21</f>
        <v>0</v>
      </c>
      <c r="U2">
        <f>'ΙΣΟΛΟΓΙΣΜΟΣ ΚΑΙ ΑΠΟΤΕΛΕΣΜΑΤΑ'!$E22</f>
        <v>0</v>
      </c>
      <c r="W2">
        <f>'ΙΣΟΛΟΓΙΣΜΟΣ ΚΑΙ ΑΠΟΤΕΛΕΣΜΑΤΑ'!$E23</f>
        <v>0</v>
      </c>
      <c r="X2">
        <f>'ΙΣΟΛΟΓΙΣΜΟΣ ΚΑΙ ΑΠΟΤΕΛΕΣΜΑΤΑ'!$E24</f>
        <v>0</v>
      </c>
      <c r="Y2">
        <f>'ΙΣΟΛΟΓΙΣΜΟΣ ΚΑΙ ΑΠΟΤΕΛΕΣΜΑΤΑ'!$E26</f>
        <v>0</v>
      </c>
      <c r="Z2">
        <f>'ΙΣΟΛΟΓΙΣΜΟΣ ΚΑΙ ΑΠΟΤΕΛΕΣΜΑΤΑ'!$E28</f>
        <v>0</v>
      </c>
      <c r="AA2">
        <f>'ΙΣΟΛΟΓΙΣΜΟΣ ΚΑΙ ΑΠΟΤΕΛΕΣΜΑΤΑ'!$E30</f>
        <v>0</v>
      </c>
      <c r="AB2">
        <f>'ΙΣΟΛΟΓΙΣΜΟΣ ΚΑΙ ΑΠΟΤΕΛΕΣΜΑΤΑ'!$E31</f>
        <v>0</v>
      </c>
      <c r="AC2">
        <f>'ΙΣΟΛΟΓΙΣΜΟΣ ΚΑΙ ΑΠΟΤΕΛΕΣΜΑΤΑ'!$E32</f>
        <v>0</v>
      </c>
      <c r="AD2">
        <f>'ΙΣΟΛΟΓΙΣΜΟΣ ΚΑΙ ΑΠΟΤΕΛΕΣΜΑΤΑ'!$E33</f>
        <v>0</v>
      </c>
      <c r="AE2">
        <f>'ΙΣΟΛΟΓΙΣΜΟΣ ΚΑΙ ΑΠΟΤΕΛΕΣΜΑΤΑ'!$E35</f>
        <v>0</v>
      </c>
      <c r="AF2">
        <f>'ΙΣΟΛΟΓΙΣΜΟΣ ΚΑΙ ΑΠΟΤΕΛΕΣΜΑΤΑ'!$E39</f>
        <v>0</v>
      </c>
      <c r="AG2">
        <f>'ΙΣΟΛΟΓΙΣΜΟΣ ΚΑΙ ΑΠΟΤΕΛΕΣΜΑΤΑ'!$E40</f>
        <v>0</v>
      </c>
      <c r="AH2">
        <f>'ΙΣΟΛΟΓΙΣΜΟΣ ΚΑΙ ΑΠΟΤΕΛΕΣΜΑΤΑ'!$E41</f>
        <v>0</v>
      </c>
      <c r="AI2">
        <f>'ΙΣΟΛΟΓΙΣΜΟΣ ΚΑΙ ΑΠΟΤΕΛΕΣΜΑΤΑ'!$E42</f>
        <v>0</v>
      </c>
      <c r="AJ2">
        <f>'ΙΣΟΛΟΓΙΣΜΟΣ ΚΑΙ ΑΠΟΤΕΛΕΣΜΑΤΑ'!$E43</f>
        <v>0</v>
      </c>
      <c r="AK2">
        <f>'ΙΣΟΛΟΓΙΣΜΟΣ ΚΑΙ ΑΠΟΤΕΛΕΣΜΑΤΑ'!$E44</f>
        <v>0</v>
      </c>
      <c r="AL2">
        <f>'ΙΣΟΛΟΓΙΣΜΟΣ ΚΑΙ ΑΠΟΤΕΛΕΣΜΑΤΑ'!$E46</f>
        <v>0</v>
      </c>
      <c r="AM2">
        <f>'ΙΣΟΛΟΓΙΣΜΟΣ ΚΑΙ ΑΠΟΤΕΛΕΣΜΑΤΑ'!$E47</f>
        <v>0</v>
      </c>
      <c r="AN2">
        <f>'ΙΣΟΛΟΓΙΣΜΟΣ ΚΑΙ ΑΠΟΤΕΛΕΣΜΑΤΑ'!$E48</f>
        <v>0</v>
      </c>
      <c r="AO2">
        <f>'ΙΣΟΛΟΓΙΣΜΟΣ ΚΑΙ ΑΠΟΤΕΛΕΣΜΑΤΑ'!$E49</f>
        <v>0</v>
      </c>
      <c r="AP2">
        <f>'ΙΣΟΛΟΓΙΣΜΟΣ ΚΑΙ ΑΠΟΤΕΛΕΣΜΑΤΑ'!$E50</f>
        <v>0</v>
      </c>
      <c r="AQ2">
        <f>'ΙΣΟΛΟΓΙΣΜΟΣ ΚΑΙ ΑΠΟΤΕΛΕΣΜΑΤΑ'!$E51</f>
        <v>0</v>
      </c>
      <c r="AR2">
        <f>'ΙΣΟΛΟΓΙΣΜΟΣ ΚΑΙ ΑΠΟΤΕΛΕΣΜΑΤΑ'!$E52</f>
        <v>0</v>
      </c>
      <c r="AS2">
        <f>'ΙΣΟΛΟΓΙΣΜΟΣ ΚΑΙ ΑΠΟΤΕΛΕΣΜΑΤΑ'!$E53</f>
        <v>0</v>
      </c>
      <c r="AT2">
        <f>'ΙΣΟΛΟΓΙΣΜΟΣ ΚΑΙ ΑΠΟΤΕΛΕΣΜΑΤΑ'!$E54</f>
        <v>0</v>
      </c>
      <c r="AU2">
        <f>'ΙΣΟΛΟΓΙΣΜΟΣ ΚΑΙ ΑΠΟΤΕΛΕΣΜΑΤΑ'!$E55</f>
        <v>0</v>
      </c>
      <c r="AV2">
        <f>'ΙΣΟΛΟΓΙΣΜΟΣ ΚΑΙ ΑΠΟΤΕΛΕΣΜΑΤΑ'!$E56</f>
        <v>0</v>
      </c>
      <c r="AW2">
        <f>'ΙΣΟΛΟΓΙΣΜΟΣ ΚΑΙ ΑΠΟΤΕΛΕΣΜΑΤΑ'!$E57</f>
        <v>0</v>
      </c>
      <c r="AX2">
        <f>'ΙΣΟΛΟΓΙΣΜΟΣ ΚΑΙ ΑΠΟΤΕΛΕΣΜΑΤΑ'!$E58</f>
        <v>0</v>
      </c>
      <c r="AY2">
        <f>'ΙΣΟΛΟΓΙΣΜΟΣ ΚΑΙ ΑΠΟΤΕΛΕΣΜΑΤΑ'!$E59</f>
        <v>0</v>
      </c>
      <c r="AZ2">
        <f>'ΙΣΟΛΟΓΙΣΜΟΣ ΚΑΙ ΑΠΟΤΕΛΕΣΜΑΤΑ'!$E60</f>
        <v>0</v>
      </c>
      <c r="BA2">
        <f>'ΙΣΟΛΟΓΙΣΜΟΣ ΚΑΙ ΑΠΟΤΕΛΕΣΜΑΤΑ'!$E61</f>
        <v>0</v>
      </c>
      <c r="BB2" t="e">
        <f>'ΙΣΟΛΟΓΙΣΜΟΣ ΚΑΙ ΑΠΟΤΕΛΕΣΜΑΤΑ'!#REF!</f>
        <v>#REF!</v>
      </c>
      <c r="BC2" t="e">
        <f>'ΙΣΟΛΟΓΙΣΜΟΣ ΚΑΙ ΑΠΟΤΕΛΕΣΜΑΤΑ'!#REF!</f>
        <v>#REF!</v>
      </c>
      <c r="BD2">
        <f>'ΙΣΟΛΟΓΙΣΜΟΣ ΚΑΙ ΑΠΟΤΕΛΕΣΜΑΤΑ'!$E62</f>
        <v>0</v>
      </c>
      <c r="BE2" t="e">
        <f>'ΙΣΟΛΟΓΙΣΜΟΣ ΚΑΙ ΑΠΟΤΕΛΕΣΜΑΤΑ'!#REF!</f>
        <v>#REF!</v>
      </c>
      <c r="BF2">
        <f>'ΙΣΟΛΟΓΙΣΜΟΣ ΚΑΙ ΑΠΟΤΕΛΕΣΜΑΤΑ'!$E7</f>
        <v>0</v>
      </c>
      <c r="BG2">
        <f>'ΙΣΟΛΟΓΙΣΜΟΣ ΚΑΙ ΑΠΟΤΕΛΕΣΜΑΤΑ'!$E11</f>
        <v>0</v>
      </c>
      <c r="BH2" t="e">
        <f>'ΙΣΟΛΟΓΙΣΜΟΣ ΚΑΙ ΑΠΟΤΕΛΕΣΜΑΤΑ'!#REF!</f>
        <v>#REF!</v>
      </c>
      <c r="BI2" t="e">
        <f>'ΙΣΟΛΟΓΙΣΜΟΣ ΚΑΙ ΑΠΟΤΕΛΕΣΜΑΤΑ'!#REF!</f>
        <v>#REF!</v>
      </c>
      <c r="BJ2">
        <f>'ΙΣΟΛΟΓΙΣΜΟΣ ΚΑΙ ΑΠΟΤΕΛΕΣΜΑΤΑ'!$E36</f>
        <v>0</v>
      </c>
      <c r="BK2">
        <f>'ΙΣΟΛΟΓΙΣΜΟΣ ΚΑΙ ΑΠΟΤΕΛΕΣΜΑΤΑ'!$E37</f>
        <v>0</v>
      </c>
      <c r="BL2" t="e">
        <f>'ΙΣΟΛΟΓΙΣΜΟΣ ΚΑΙ ΑΠΟΤΕΛΕΣΜΑΤΑ'!#REF!</f>
        <v>#REF!</v>
      </c>
      <c r="BM2">
        <f>'ΙΣΟΛΟΓΙΣΜΟΣ ΚΑΙ ΑΠΟΤΕΛΕΣΜΑΤΑ'!$E63</f>
        <v>0</v>
      </c>
      <c r="BN2">
        <f>'ΙΣΟΛΟΓΙΣΜΟΣ ΚΑΙ ΑΠΟΤΕΛΕΣΜΑΤΑ'!$E10</f>
        <v>0</v>
      </c>
      <c r="BO2">
        <f>'ΙΣΟΛΟΓΙΣΜΟΣ ΚΑΙ ΑΠΟΤΕΛΕΣΜΑΤΑ'!$E12</f>
        <v>0</v>
      </c>
      <c r="BP2">
        <f>'ΙΣΟΛΟΓΙΣΜΟΣ ΚΑΙ ΑΠΟΤΕΛΕΣΜΑΤΑ'!$E64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P2"/>
  <sheetViews>
    <sheetView workbookViewId="0" topLeftCell="A1">
      <selection activeCell="A3" sqref="A3"/>
    </sheetView>
  </sheetViews>
  <sheetFormatPr defaultColWidth="9.00390625" defaultRowHeight="12.75"/>
  <sheetData>
    <row r="1" spans="1:68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0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2</v>
      </c>
      <c r="O1" t="s">
        <v>3</v>
      </c>
      <c r="P1" t="s">
        <v>4</v>
      </c>
      <c r="Q1" t="s">
        <v>45</v>
      </c>
      <c r="R1" t="s">
        <v>46</v>
      </c>
      <c r="S1" t="s">
        <v>47</v>
      </c>
      <c r="T1" t="s">
        <v>5</v>
      </c>
      <c r="U1" t="s">
        <v>48</v>
      </c>
      <c r="V1" t="s">
        <v>49</v>
      </c>
      <c r="W1" t="s">
        <v>50</v>
      </c>
      <c r="X1" t="s">
        <v>6</v>
      </c>
      <c r="Y1" t="s">
        <v>7</v>
      </c>
      <c r="Z1" t="s">
        <v>8</v>
      </c>
      <c r="AA1" t="s">
        <v>9</v>
      </c>
      <c r="AB1" t="s">
        <v>51</v>
      </c>
      <c r="AC1" t="s">
        <v>10</v>
      </c>
      <c r="AD1" t="s">
        <v>52</v>
      </c>
      <c r="AE1" t="s">
        <v>11</v>
      </c>
      <c r="AF1" t="s">
        <v>14</v>
      </c>
      <c r="AG1" t="s">
        <v>53</v>
      </c>
      <c r="AH1" t="s">
        <v>54</v>
      </c>
      <c r="AI1" t="s">
        <v>55</v>
      </c>
      <c r="AJ1" t="s">
        <v>56</v>
      </c>
      <c r="AK1" t="s">
        <v>15</v>
      </c>
      <c r="AL1" t="s">
        <v>16</v>
      </c>
      <c r="AM1" t="s">
        <v>57</v>
      </c>
      <c r="AN1" t="s">
        <v>17</v>
      </c>
      <c r="AO1" t="s">
        <v>58</v>
      </c>
      <c r="AP1" t="s">
        <v>18</v>
      </c>
      <c r="AQ1" t="s">
        <v>59</v>
      </c>
      <c r="AR1" t="s">
        <v>19</v>
      </c>
      <c r="AS1" t="s">
        <v>20</v>
      </c>
      <c r="AT1" t="s">
        <v>60</v>
      </c>
      <c r="AU1" t="s">
        <v>61</v>
      </c>
      <c r="AV1" t="s">
        <v>21</v>
      </c>
      <c r="AW1" t="s">
        <v>62</v>
      </c>
      <c r="AX1" t="s">
        <v>22</v>
      </c>
      <c r="AY1" t="s">
        <v>63</v>
      </c>
      <c r="AZ1" t="s">
        <v>23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</v>
      </c>
      <c r="BG1" t="s">
        <v>69</v>
      </c>
      <c r="BH1" t="s">
        <v>70</v>
      </c>
      <c r="BI1" t="s">
        <v>71</v>
      </c>
      <c r="BJ1" t="s">
        <v>12</v>
      </c>
      <c r="BK1" t="s">
        <v>13</v>
      </c>
      <c r="BL1" t="s">
        <v>72</v>
      </c>
      <c r="BM1" t="s">
        <v>24</v>
      </c>
      <c r="BN1" t="s">
        <v>73</v>
      </c>
      <c r="BO1" t="s">
        <v>74</v>
      </c>
      <c r="BP1" t="s">
        <v>75</v>
      </c>
    </row>
    <row r="2" spans="5:68" ht="12.75">
      <c r="E2">
        <f>'ΔΕΙΚΤΕΣ ΚΛΑΔΟΥ'!C5</f>
        <v>2005</v>
      </c>
      <c r="F2" t="s">
        <v>79</v>
      </c>
      <c r="G2">
        <f>'ΙΣΟΛΟΓΙΣΜΟΣ ΚΑΙ ΑΠΟΤΕΛΕΣΜΑΤΑ'!$F4</f>
        <v>0</v>
      </c>
      <c r="H2">
        <f>'ΙΣΟΛΟΓΙΣΜΟΣ ΚΑΙ ΑΠΟΤΕΛΕΣΜΑΤΑ'!$F5</f>
        <v>0</v>
      </c>
      <c r="I2">
        <f>'ΙΣΟΛΟΓΙΣΜΟΣ ΚΑΙ ΑΠΟΤΕΛΕΣΜΑΤΑ'!$F6</f>
        <v>0</v>
      </c>
      <c r="J2">
        <f>'ΙΣΟΛΟΓΙΣΜΟΣ ΚΑΙ ΑΠΟΤΕΛΕΣΜΑΤΑ'!$F8</f>
        <v>0</v>
      </c>
      <c r="K2" t="e">
        <f>'ΙΣΟΛΟΓΙΣΜΟΣ ΚΑΙ ΑΠΟΤΕΛΕΣΜΑΤΑ'!#REF!</f>
        <v>#REF!</v>
      </c>
      <c r="L2" t="e">
        <f>'ΙΣΟΛΟΓΙΣΜΟΣ ΚΑΙ ΑΠΟΤΕΛΕΣΜΑΤΑ'!#REF!</f>
        <v>#REF!</v>
      </c>
      <c r="M2">
        <f>'ΙΣΟΛΟΓΙΣΜΟΣ ΚΑΙ ΑΠΟΤΕΛΕΣΜΑΤΑ'!$F9</f>
        <v>0</v>
      </c>
      <c r="N2">
        <f>'ΙΣΟΛΟΓΙΣΜΟΣ ΚΑΙ ΑΠΟΤΕΛΕΣΜΑΤΑ'!$F13</f>
        <v>0</v>
      </c>
      <c r="O2">
        <f>'ΙΣΟΛΟΓΙΣΜΟΣ ΚΑΙ ΑΠΟΤΕΛΕΣΜΑΤΑ'!$F14</f>
        <v>0</v>
      </c>
      <c r="P2">
        <f>'ΙΣΟΛΟΓΙΣΜΟΣ ΚΑΙ ΑΠΟΤΕΛΕΣΜΑΤΑ'!$F16</f>
        <v>0</v>
      </c>
      <c r="Q2">
        <f>'ΙΣΟΛΟΓΙΣΜΟΣ ΚΑΙ ΑΠΟΤΕΛΕΣΜΑΤΑ'!$F17</f>
        <v>0</v>
      </c>
      <c r="R2">
        <f>'ΙΣΟΛΟΓΙΣΜΟΣ ΚΑΙ ΑΠΟΤΕΛΕΣΜΑΤΑ'!$F18</f>
        <v>0</v>
      </c>
      <c r="S2">
        <f>'ΙΣΟΛΟΓΙΣΜΟΣ ΚΑΙ ΑΠΟΤΕΛΕΣΜΑΤΑ'!$F19</f>
        <v>0</v>
      </c>
      <c r="T2">
        <f>'ΙΣΟΛΟΓΙΣΜΟΣ ΚΑΙ ΑΠΟΤΕΛΕΣΜΑΤΑ'!$F21</f>
        <v>0</v>
      </c>
      <c r="U2">
        <f>'ΙΣΟΛΟΓΙΣΜΟΣ ΚΑΙ ΑΠΟΤΕΛΕΣΜΑΤΑ'!$F22</f>
        <v>0</v>
      </c>
      <c r="W2">
        <f>'ΙΣΟΛΟΓΙΣΜΟΣ ΚΑΙ ΑΠΟΤΕΛΕΣΜΑΤΑ'!$F23</f>
        <v>0</v>
      </c>
      <c r="X2">
        <f>'ΙΣΟΛΟΓΙΣΜΟΣ ΚΑΙ ΑΠΟΤΕΛΕΣΜΑΤΑ'!$F24</f>
        <v>0</v>
      </c>
      <c r="Y2">
        <f>'ΙΣΟΛΟΓΙΣΜΟΣ ΚΑΙ ΑΠΟΤΕΛΕΣΜΑΤΑ'!$F26</f>
        <v>0</v>
      </c>
      <c r="Z2">
        <f>'ΙΣΟΛΟΓΙΣΜΟΣ ΚΑΙ ΑΠΟΤΕΛΕΣΜΑΤΑ'!$F28</f>
        <v>0</v>
      </c>
      <c r="AA2">
        <f>'ΙΣΟΛΟΓΙΣΜΟΣ ΚΑΙ ΑΠΟΤΕΛΕΣΜΑΤΑ'!$F30</f>
        <v>0</v>
      </c>
      <c r="AB2">
        <f>'ΙΣΟΛΟΓΙΣΜΟΣ ΚΑΙ ΑΠΟΤΕΛΕΣΜΑΤΑ'!$F31</f>
        <v>0</v>
      </c>
      <c r="AC2">
        <f>'ΙΣΟΛΟΓΙΣΜΟΣ ΚΑΙ ΑΠΟΤΕΛΕΣΜΑΤΑ'!$F32</f>
        <v>0</v>
      </c>
      <c r="AD2">
        <f>'ΙΣΟΛΟΓΙΣΜΟΣ ΚΑΙ ΑΠΟΤΕΛΕΣΜΑΤΑ'!$F33</f>
        <v>0</v>
      </c>
      <c r="AE2">
        <f>'ΙΣΟΛΟΓΙΣΜΟΣ ΚΑΙ ΑΠΟΤΕΛΕΣΜΑΤΑ'!$F35</f>
        <v>0</v>
      </c>
      <c r="AF2">
        <f>'ΙΣΟΛΟΓΙΣΜΟΣ ΚΑΙ ΑΠΟΤΕΛΕΣΜΑΤΑ'!$F39</f>
        <v>0</v>
      </c>
      <c r="AG2">
        <f>'ΙΣΟΛΟΓΙΣΜΟΣ ΚΑΙ ΑΠΟΤΕΛΕΣΜΑΤΑ'!$F40</f>
        <v>0</v>
      </c>
      <c r="AH2">
        <f>'ΙΣΟΛΟΓΙΣΜΟΣ ΚΑΙ ΑΠΟΤΕΛΕΣΜΑΤΑ'!$F41</f>
        <v>0</v>
      </c>
      <c r="AI2">
        <f>'ΙΣΟΛΟΓΙΣΜΟΣ ΚΑΙ ΑΠΟΤΕΛΕΣΜΑΤΑ'!$F42</f>
        <v>0</v>
      </c>
      <c r="AJ2">
        <f>'ΙΣΟΛΟΓΙΣΜΟΣ ΚΑΙ ΑΠΟΤΕΛΕΣΜΑΤΑ'!$F43</f>
        <v>0</v>
      </c>
      <c r="AK2">
        <f>'ΙΣΟΛΟΓΙΣΜΟΣ ΚΑΙ ΑΠΟΤΕΛΕΣΜΑΤΑ'!$F44</f>
        <v>0</v>
      </c>
      <c r="AL2">
        <f>'ΙΣΟΛΟΓΙΣΜΟΣ ΚΑΙ ΑΠΟΤΕΛΕΣΜΑΤΑ'!$F46</f>
        <v>0</v>
      </c>
      <c r="AM2">
        <f>'ΙΣΟΛΟΓΙΣΜΟΣ ΚΑΙ ΑΠΟΤΕΛΕΣΜΑΤΑ'!$F47</f>
        <v>0</v>
      </c>
      <c r="AN2">
        <f>'ΙΣΟΛΟΓΙΣΜΟΣ ΚΑΙ ΑΠΟΤΕΛΕΣΜΑΤΑ'!$F48</f>
        <v>0</v>
      </c>
      <c r="AO2">
        <f>'ΙΣΟΛΟΓΙΣΜΟΣ ΚΑΙ ΑΠΟΤΕΛΕΣΜΑΤΑ'!$F49</f>
        <v>0</v>
      </c>
      <c r="AP2">
        <f>'ΙΣΟΛΟΓΙΣΜΟΣ ΚΑΙ ΑΠΟΤΕΛΕΣΜΑΤΑ'!$F50</f>
        <v>0</v>
      </c>
      <c r="AQ2">
        <f>'ΙΣΟΛΟΓΙΣΜΟΣ ΚΑΙ ΑΠΟΤΕΛΕΣΜΑΤΑ'!$F51</f>
        <v>0</v>
      </c>
      <c r="AR2">
        <f>'ΙΣΟΛΟΓΙΣΜΟΣ ΚΑΙ ΑΠΟΤΕΛΕΣΜΑΤΑ'!$F52</f>
        <v>0</v>
      </c>
      <c r="AS2">
        <f>'ΙΣΟΛΟΓΙΣΜΟΣ ΚΑΙ ΑΠΟΤΕΛΕΣΜΑΤΑ'!$F53</f>
        <v>0</v>
      </c>
      <c r="AT2">
        <f>'ΙΣΟΛΟΓΙΣΜΟΣ ΚΑΙ ΑΠΟΤΕΛΕΣΜΑΤΑ'!$F54</f>
        <v>0</v>
      </c>
      <c r="AU2">
        <f>'ΙΣΟΛΟΓΙΣΜΟΣ ΚΑΙ ΑΠΟΤΕΛΕΣΜΑΤΑ'!$F55</f>
        <v>0</v>
      </c>
      <c r="AV2">
        <f>'ΙΣΟΛΟΓΙΣΜΟΣ ΚΑΙ ΑΠΟΤΕΛΕΣΜΑΤΑ'!$F56</f>
        <v>0</v>
      </c>
      <c r="AW2">
        <f>'ΙΣΟΛΟΓΙΣΜΟΣ ΚΑΙ ΑΠΟΤΕΛΕΣΜΑΤΑ'!$F57</f>
        <v>0</v>
      </c>
      <c r="AX2">
        <f>'ΙΣΟΛΟΓΙΣΜΟΣ ΚΑΙ ΑΠΟΤΕΛΕΣΜΑΤΑ'!$F58</f>
        <v>0</v>
      </c>
      <c r="AY2">
        <f>'ΙΣΟΛΟΓΙΣΜΟΣ ΚΑΙ ΑΠΟΤΕΛΕΣΜΑΤΑ'!$F59</f>
        <v>0</v>
      </c>
      <c r="AZ2">
        <f>'ΙΣΟΛΟΓΙΣΜΟΣ ΚΑΙ ΑΠΟΤΕΛΕΣΜΑΤΑ'!$F60</f>
        <v>0</v>
      </c>
      <c r="BA2">
        <f>'ΙΣΟΛΟΓΙΣΜΟΣ ΚΑΙ ΑΠΟΤΕΛΕΣΜΑΤΑ'!$F61</f>
        <v>0</v>
      </c>
      <c r="BB2" t="e">
        <f>'ΙΣΟΛΟΓΙΣΜΟΣ ΚΑΙ ΑΠΟΤΕΛΕΣΜΑΤΑ'!#REF!</f>
        <v>#REF!</v>
      </c>
      <c r="BC2" t="e">
        <f>'ΙΣΟΛΟΓΙΣΜΟΣ ΚΑΙ ΑΠΟΤΕΛΕΣΜΑΤΑ'!#REF!</f>
        <v>#REF!</v>
      </c>
      <c r="BD2">
        <f>'ΙΣΟΛΟΓΙΣΜΟΣ ΚΑΙ ΑΠΟΤΕΛΕΣΜΑΤΑ'!$F62</f>
        <v>0</v>
      </c>
      <c r="BE2" t="e">
        <f>'ΙΣΟΛΟΓΙΣΜΟΣ ΚΑΙ ΑΠΟΤΕΛΕΣΜΑΤΑ'!#REF!</f>
        <v>#REF!</v>
      </c>
      <c r="BF2">
        <f>'ΙΣΟΛΟΓΙΣΜΟΣ ΚΑΙ ΑΠΟΤΕΛΕΣΜΑΤΑ'!$F7</f>
        <v>0</v>
      </c>
      <c r="BG2">
        <f>'ΙΣΟΛΟΓΙΣΜΟΣ ΚΑΙ ΑΠΟΤΕΛΕΣΜΑΤΑ'!$F11</f>
        <v>0</v>
      </c>
      <c r="BH2" t="e">
        <f>'ΙΣΟΛΟΓΙΣΜΟΣ ΚΑΙ ΑΠΟΤΕΛΕΣΜΑΤΑ'!#REF!</f>
        <v>#REF!</v>
      </c>
      <c r="BI2" t="e">
        <f>'ΙΣΟΛΟΓΙΣΜΟΣ ΚΑΙ ΑΠΟΤΕΛΕΣΜΑΤΑ'!#REF!</f>
        <v>#REF!</v>
      </c>
      <c r="BJ2">
        <f>'ΙΣΟΛΟΓΙΣΜΟΣ ΚΑΙ ΑΠΟΤΕΛΕΣΜΑΤΑ'!$F36</f>
        <v>0</v>
      </c>
      <c r="BK2">
        <f>'ΙΣΟΛΟΓΙΣΜΟΣ ΚΑΙ ΑΠΟΤΕΛΕΣΜΑΤΑ'!$F37</f>
        <v>0</v>
      </c>
      <c r="BL2" t="e">
        <f>'ΙΣΟΛΟΓΙΣΜΟΣ ΚΑΙ ΑΠΟΤΕΛΕΣΜΑΤΑ'!#REF!</f>
        <v>#REF!</v>
      </c>
      <c r="BM2">
        <f>'ΙΣΟΛΟΓΙΣΜΟΣ ΚΑΙ ΑΠΟΤΕΛΕΣΜΑΤΑ'!$F63</f>
        <v>0</v>
      </c>
      <c r="BN2">
        <f>'ΙΣΟΛΟΓΙΣΜΟΣ ΚΑΙ ΑΠΟΤΕΛΕΣΜΑΤΑ'!$F10</f>
        <v>0</v>
      </c>
      <c r="BO2">
        <f>'ΙΣΟΛΟΓΙΣΜΟΣ ΚΑΙ ΑΠΟΤΕΛΕΣΜΑΤΑ'!$F12</f>
        <v>0</v>
      </c>
      <c r="BP2">
        <f>'ΙΣΟΛΟΓΙΣΜΟΣ ΚΑΙ ΑΠΟΤΕΛΕΣΜΑΤΑ'!$F64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P2"/>
  <sheetViews>
    <sheetView workbookViewId="0" topLeftCell="A1">
      <selection activeCell="A2" sqref="A2"/>
    </sheetView>
  </sheetViews>
  <sheetFormatPr defaultColWidth="9.00390625" defaultRowHeight="12.75"/>
  <sheetData>
    <row r="1" spans="1:68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0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2</v>
      </c>
      <c r="O1" t="s">
        <v>3</v>
      </c>
      <c r="P1" t="s">
        <v>4</v>
      </c>
      <c r="Q1" t="s">
        <v>45</v>
      </c>
      <c r="R1" t="s">
        <v>46</v>
      </c>
      <c r="S1" t="s">
        <v>47</v>
      </c>
      <c r="T1" t="s">
        <v>5</v>
      </c>
      <c r="U1" t="s">
        <v>48</v>
      </c>
      <c r="V1" t="s">
        <v>49</v>
      </c>
      <c r="W1" t="s">
        <v>50</v>
      </c>
      <c r="X1" t="s">
        <v>6</v>
      </c>
      <c r="Y1" t="s">
        <v>7</v>
      </c>
      <c r="Z1" t="s">
        <v>8</v>
      </c>
      <c r="AA1" t="s">
        <v>9</v>
      </c>
      <c r="AB1" t="s">
        <v>51</v>
      </c>
      <c r="AC1" t="s">
        <v>10</v>
      </c>
      <c r="AD1" t="s">
        <v>52</v>
      </c>
      <c r="AE1" t="s">
        <v>11</v>
      </c>
      <c r="AF1" t="s">
        <v>14</v>
      </c>
      <c r="AG1" t="s">
        <v>53</v>
      </c>
      <c r="AH1" t="s">
        <v>54</v>
      </c>
      <c r="AI1" t="s">
        <v>55</v>
      </c>
      <c r="AJ1" t="s">
        <v>56</v>
      </c>
      <c r="AK1" t="s">
        <v>15</v>
      </c>
      <c r="AL1" t="s">
        <v>16</v>
      </c>
      <c r="AM1" t="s">
        <v>57</v>
      </c>
      <c r="AN1" t="s">
        <v>17</v>
      </c>
      <c r="AO1" t="s">
        <v>58</v>
      </c>
      <c r="AP1" t="s">
        <v>18</v>
      </c>
      <c r="AQ1" t="s">
        <v>59</v>
      </c>
      <c r="AR1" t="s">
        <v>19</v>
      </c>
      <c r="AS1" t="s">
        <v>20</v>
      </c>
      <c r="AT1" t="s">
        <v>60</v>
      </c>
      <c r="AU1" t="s">
        <v>61</v>
      </c>
      <c r="AV1" t="s">
        <v>21</v>
      </c>
      <c r="AW1" t="s">
        <v>62</v>
      </c>
      <c r="AX1" t="s">
        <v>22</v>
      </c>
      <c r="AY1" t="s">
        <v>63</v>
      </c>
      <c r="AZ1" t="s">
        <v>23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</v>
      </c>
      <c r="BG1" t="s">
        <v>69</v>
      </c>
      <c r="BH1" t="s">
        <v>70</v>
      </c>
      <c r="BI1" t="s">
        <v>71</v>
      </c>
      <c r="BJ1" t="s">
        <v>12</v>
      </c>
      <c r="BK1" t="s">
        <v>13</v>
      </c>
      <c r="BL1" t="s">
        <v>72</v>
      </c>
      <c r="BM1" t="s">
        <v>24</v>
      </c>
      <c r="BN1" t="s">
        <v>73</v>
      </c>
      <c r="BO1" t="s">
        <v>74</v>
      </c>
      <c r="BP1" t="s">
        <v>75</v>
      </c>
    </row>
    <row r="2" spans="5:68" ht="12.75">
      <c r="E2">
        <f>'ΔΕΙΚΤΕΣ ΚΛΑΔΟΥ'!C6</f>
        <v>2006</v>
      </c>
      <c r="F2" t="s">
        <v>80</v>
      </c>
      <c r="G2">
        <f>'ΙΣΟΛΟΓΙΣΜΟΣ ΚΑΙ ΑΠΟΤΕΛΕΣΜΑΤΑ'!$G4</f>
        <v>0</v>
      </c>
      <c r="H2">
        <f>'ΙΣΟΛΟΓΙΣΜΟΣ ΚΑΙ ΑΠΟΤΕΛΕΣΜΑΤΑ'!$G5</f>
        <v>0</v>
      </c>
      <c r="I2">
        <f>'ΙΣΟΛΟΓΙΣΜΟΣ ΚΑΙ ΑΠΟΤΕΛΕΣΜΑΤΑ'!$G6</f>
        <v>0</v>
      </c>
      <c r="J2">
        <f>'ΙΣΟΛΟΓΙΣΜΟΣ ΚΑΙ ΑΠΟΤΕΛΕΣΜΑΤΑ'!$G8</f>
        <v>0</v>
      </c>
      <c r="K2" t="e">
        <f>'ΙΣΟΛΟΓΙΣΜΟΣ ΚΑΙ ΑΠΟΤΕΛΕΣΜΑΤΑ'!#REF!</f>
        <v>#REF!</v>
      </c>
      <c r="M2">
        <f>'ΙΣΟΛΟΓΙΣΜΟΣ ΚΑΙ ΑΠΟΤΕΛΕΣΜΑΤΑ'!$G9</f>
        <v>0</v>
      </c>
      <c r="N2">
        <f>'ΙΣΟΛΟΓΙΣΜΟΣ ΚΑΙ ΑΠΟΤΕΛΕΣΜΑΤΑ'!$G13</f>
        <v>0</v>
      </c>
      <c r="O2">
        <f>'ΙΣΟΛΟΓΙΣΜΟΣ ΚΑΙ ΑΠΟΤΕΛΕΣΜΑΤΑ'!$G14</f>
        <v>0</v>
      </c>
      <c r="P2">
        <f>'ΙΣΟΛΟΓΙΣΜΟΣ ΚΑΙ ΑΠΟΤΕΛΕΣΜΑΤΑ'!$G16</f>
        <v>0</v>
      </c>
      <c r="Q2">
        <f>'ΙΣΟΛΟΓΙΣΜΟΣ ΚΑΙ ΑΠΟΤΕΛΕΣΜΑΤΑ'!$G17</f>
        <v>0</v>
      </c>
      <c r="R2">
        <f>'ΙΣΟΛΟΓΙΣΜΟΣ ΚΑΙ ΑΠΟΤΕΛΕΣΜΑΤΑ'!$G18</f>
        <v>0</v>
      </c>
      <c r="S2">
        <f>'ΙΣΟΛΟΓΙΣΜΟΣ ΚΑΙ ΑΠΟΤΕΛΕΣΜΑΤΑ'!$G19</f>
        <v>0</v>
      </c>
      <c r="T2">
        <f>'ΙΣΟΛΟΓΙΣΜΟΣ ΚΑΙ ΑΠΟΤΕΛΕΣΜΑΤΑ'!$G21</f>
        <v>0</v>
      </c>
      <c r="U2">
        <f>'ΙΣΟΛΟΓΙΣΜΟΣ ΚΑΙ ΑΠΟΤΕΛΕΣΜΑΤΑ'!$G22</f>
        <v>0</v>
      </c>
      <c r="W2">
        <f>'ΙΣΟΛΟΓΙΣΜΟΣ ΚΑΙ ΑΠΟΤΕΛΕΣΜΑΤΑ'!$G23</f>
        <v>0</v>
      </c>
      <c r="X2">
        <f>'ΙΣΟΛΟΓΙΣΜΟΣ ΚΑΙ ΑΠΟΤΕΛΕΣΜΑΤΑ'!$G24</f>
        <v>0</v>
      </c>
      <c r="Y2">
        <f>'ΙΣΟΛΟΓΙΣΜΟΣ ΚΑΙ ΑΠΟΤΕΛΕΣΜΑΤΑ'!$G26</f>
        <v>0</v>
      </c>
      <c r="Z2">
        <f>'ΙΣΟΛΟΓΙΣΜΟΣ ΚΑΙ ΑΠΟΤΕΛΕΣΜΑΤΑ'!$G28</f>
        <v>0</v>
      </c>
      <c r="AA2">
        <f>'ΙΣΟΛΟΓΙΣΜΟΣ ΚΑΙ ΑΠΟΤΕΛΕΣΜΑΤΑ'!$G30</f>
        <v>0</v>
      </c>
      <c r="AB2">
        <f>'ΙΣΟΛΟΓΙΣΜΟΣ ΚΑΙ ΑΠΟΤΕΛΕΣΜΑΤΑ'!$G31</f>
        <v>0</v>
      </c>
      <c r="AC2">
        <f>'ΙΣΟΛΟΓΙΣΜΟΣ ΚΑΙ ΑΠΟΤΕΛΕΣΜΑΤΑ'!$G32</f>
        <v>0</v>
      </c>
      <c r="AD2">
        <f>'ΙΣΟΛΟΓΙΣΜΟΣ ΚΑΙ ΑΠΟΤΕΛΕΣΜΑΤΑ'!$G33</f>
        <v>0</v>
      </c>
      <c r="AE2">
        <f>'ΙΣΟΛΟΓΙΣΜΟΣ ΚΑΙ ΑΠΟΤΕΛΕΣΜΑΤΑ'!$G35</f>
        <v>0</v>
      </c>
      <c r="AF2">
        <f>'ΙΣΟΛΟΓΙΣΜΟΣ ΚΑΙ ΑΠΟΤΕΛΕΣΜΑΤΑ'!$G39</f>
        <v>0</v>
      </c>
      <c r="AG2">
        <f>'ΙΣΟΛΟΓΙΣΜΟΣ ΚΑΙ ΑΠΟΤΕΛΕΣΜΑΤΑ'!$G40</f>
        <v>0</v>
      </c>
      <c r="AH2">
        <f>'ΙΣΟΛΟΓΙΣΜΟΣ ΚΑΙ ΑΠΟΤΕΛΕΣΜΑΤΑ'!$G41</f>
        <v>0</v>
      </c>
      <c r="AI2">
        <f>'ΙΣΟΛΟΓΙΣΜΟΣ ΚΑΙ ΑΠΟΤΕΛΕΣΜΑΤΑ'!$G42</f>
        <v>0</v>
      </c>
      <c r="AJ2">
        <f>'ΙΣΟΛΟΓΙΣΜΟΣ ΚΑΙ ΑΠΟΤΕΛΕΣΜΑΤΑ'!$G43</f>
        <v>0</v>
      </c>
      <c r="AK2">
        <f>'ΙΣΟΛΟΓΙΣΜΟΣ ΚΑΙ ΑΠΟΤΕΛΕΣΜΑΤΑ'!$G44</f>
        <v>0</v>
      </c>
      <c r="AL2">
        <f>'ΙΣΟΛΟΓΙΣΜΟΣ ΚΑΙ ΑΠΟΤΕΛΕΣΜΑΤΑ'!$G46</f>
        <v>0</v>
      </c>
      <c r="AM2">
        <f>'ΙΣΟΛΟΓΙΣΜΟΣ ΚΑΙ ΑΠΟΤΕΛΕΣΜΑΤΑ'!$G47</f>
        <v>0</v>
      </c>
      <c r="AN2">
        <f>'ΙΣΟΛΟΓΙΣΜΟΣ ΚΑΙ ΑΠΟΤΕΛΕΣΜΑΤΑ'!$G48</f>
        <v>0</v>
      </c>
      <c r="AO2">
        <f>'ΙΣΟΛΟΓΙΣΜΟΣ ΚΑΙ ΑΠΟΤΕΛΕΣΜΑΤΑ'!$G49</f>
        <v>0</v>
      </c>
      <c r="AP2">
        <f>'ΙΣΟΛΟΓΙΣΜΟΣ ΚΑΙ ΑΠΟΤΕΛΕΣΜΑΤΑ'!$G50</f>
        <v>0</v>
      </c>
      <c r="AQ2">
        <f>'ΙΣΟΛΟΓΙΣΜΟΣ ΚΑΙ ΑΠΟΤΕΛΕΣΜΑΤΑ'!$G51</f>
        <v>0</v>
      </c>
      <c r="AR2">
        <f>'ΙΣΟΛΟΓΙΣΜΟΣ ΚΑΙ ΑΠΟΤΕΛΕΣΜΑΤΑ'!$G52</f>
        <v>0</v>
      </c>
      <c r="AS2">
        <f>'ΙΣΟΛΟΓΙΣΜΟΣ ΚΑΙ ΑΠΟΤΕΛΕΣΜΑΤΑ'!$G53</f>
        <v>0</v>
      </c>
      <c r="AT2">
        <f>'ΙΣΟΛΟΓΙΣΜΟΣ ΚΑΙ ΑΠΟΤΕΛΕΣΜΑΤΑ'!$G54</f>
        <v>0</v>
      </c>
      <c r="AU2">
        <f>'ΙΣΟΛΟΓΙΣΜΟΣ ΚΑΙ ΑΠΟΤΕΛΕΣΜΑΤΑ'!$G55</f>
        <v>0</v>
      </c>
      <c r="AV2">
        <f>'ΙΣΟΛΟΓΙΣΜΟΣ ΚΑΙ ΑΠΟΤΕΛΕΣΜΑΤΑ'!$G56</f>
        <v>0</v>
      </c>
      <c r="AW2">
        <f>'ΙΣΟΛΟΓΙΣΜΟΣ ΚΑΙ ΑΠΟΤΕΛΕΣΜΑΤΑ'!$G57</f>
        <v>0</v>
      </c>
      <c r="AX2">
        <f>'ΙΣΟΛΟΓΙΣΜΟΣ ΚΑΙ ΑΠΟΤΕΛΕΣΜΑΤΑ'!$G58</f>
        <v>0</v>
      </c>
      <c r="AY2">
        <f>'ΙΣΟΛΟΓΙΣΜΟΣ ΚΑΙ ΑΠΟΤΕΛΕΣΜΑΤΑ'!$G59</f>
        <v>0</v>
      </c>
      <c r="AZ2">
        <f>'ΙΣΟΛΟΓΙΣΜΟΣ ΚΑΙ ΑΠΟΤΕΛΕΣΜΑΤΑ'!$G60</f>
        <v>0</v>
      </c>
      <c r="BA2">
        <f>'ΙΣΟΛΟΓΙΣΜΟΣ ΚΑΙ ΑΠΟΤΕΛΕΣΜΑΤΑ'!$G61</f>
        <v>0</v>
      </c>
      <c r="BD2">
        <f>'ΙΣΟΛΟΓΙΣΜΟΣ ΚΑΙ ΑΠΟΤΕΛΕΣΜΑΤΑ'!$G62</f>
        <v>0</v>
      </c>
      <c r="BF2">
        <f>'ΙΣΟΛΟΓΙΣΜΟΣ ΚΑΙ ΑΠΟΤΕΛΕΣΜΑΤΑ'!$G7</f>
        <v>0</v>
      </c>
      <c r="BG2">
        <f>'ΙΣΟΛΟΓΙΣΜΟΣ ΚΑΙ ΑΠΟΤΕΛΕΣΜΑΤΑ'!$G11</f>
        <v>0</v>
      </c>
      <c r="BJ2">
        <f>'ΙΣΟΛΟΓΙΣΜΟΣ ΚΑΙ ΑΠΟΤΕΛΕΣΜΑΤΑ'!$G36</f>
        <v>0</v>
      </c>
      <c r="BK2">
        <f>'ΙΣΟΛΟΓΙΣΜΟΣ ΚΑΙ ΑΠΟΤΕΛΕΣΜΑΤΑ'!$G37</f>
        <v>0</v>
      </c>
      <c r="BM2">
        <f>'ΙΣΟΛΟΓΙΣΜΟΣ ΚΑΙ ΑΠΟΤΕΛΕΣΜΑΤΑ'!$G63</f>
        <v>0</v>
      </c>
      <c r="BN2">
        <f>'ΙΣΟΛΟΓΙΣΜΟΣ ΚΑΙ ΑΠΟΤΕΛΕΣΜΑΤΑ'!$G10</f>
        <v>0</v>
      </c>
      <c r="BO2">
        <f>'ΙΣΟΛΟΓΙΣΜΟΣ ΚΑΙ ΑΠΟΤΕΛΕΣΜΑΤΑ'!$G12</f>
        <v>0</v>
      </c>
      <c r="BP2">
        <f>'ΙΣΟΛΟΓΙΣΜΟΣ ΚΑΙ ΑΠΟΤΕΛΕΣΜΑΤΑ'!$G64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N79"/>
  <sheetViews>
    <sheetView workbookViewId="0" topLeftCell="A1">
      <selection activeCell="A4" sqref="A4"/>
    </sheetView>
  </sheetViews>
  <sheetFormatPr defaultColWidth="9.00390625" defaultRowHeight="12.75"/>
  <cols>
    <col min="1" max="1" width="28.75390625" style="33" customWidth="1"/>
    <col min="2" max="2" width="26.25390625" style="33" customWidth="1"/>
    <col min="3" max="12" width="6.125" style="33" customWidth="1"/>
    <col min="13" max="13" width="7.00390625" style="33" customWidth="1"/>
    <col min="14" max="16384" width="9.00390625" style="33" customWidth="1"/>
  </cols>
  <sheetData>
    <row r="1" ht="13.5" thickBot="1"/>
    <row r="2" spans="1:8" ht="15" thickBot="1">
      <c r="A2" s="52" t="s">
        <v>182</v>
      </c>
      <c r="B2" s="53"/>
      <c r="C2" s="53"/>
      <c r="D2" s="53"/>
      <c r="E2" s="53"/>
      <c r="F2" s="53"/>
      <c r="G2" s="53"/>
      <c r="H2" s="54"/>
    </row>
    <row r="3" ht="12.75"/>
    <row r="4" spans="1:8" ht="31.5">
      <c r="A4" s="34" t="s">
        <v>156</v>
      </c>
      <c r="B4" s="35"/>
      <c r="C4" s="36">
        <f>'ΔΕΙΚΤΕΣ ΚΛΑΔΟΥ'!$C$2</f>
        <v>2002</v>
      </c>
      <c r="D4" s="36">
        <f>'ΔΕΙΚΤΕΣ ΚΛΑΔΟΥ'!$C$3</f>
        <v>2003</v>
      </c>
      <c r="E4" s="36">
        <f>'ΔΕΙΚΤΕΣ ΚΛΑΔΟΥ'!$C$4</f>
        <v>2004</v>
      </c>
      <c r="F4" s="36">
        <f>'ΔΕΙΚΤΕΣ ΚΛΑΔΟΥ'!$C$5</f>
        <v>2005</v>
      </c>
      <c r="G4" s="36">
        <f>'ΔΕΙΚΤΕΣ ΚΛΑΔΟΥ'!$C$6</f>
        <v>2006</v>
      </c>
      <c r="H4" s="37" t="s">
        <v>177</v>
      </c>
    </row>
    <row r="5" spans="1:8" ht="12.75">
      <c r="A5" s="62" t="s">
        <v>157</v>
      </c>
      <c r="B5" s="34" t="s">
        <v>132</v>
      </c>
      <c r="C5" s="38" t="str">
        <f>'ΔΕΙΚΤΕΣ ΕΤΑΙΡΕΙΑΣ-ΚΛΑΔΟΥ ΜΟΔ'!C3</f>
        <v>Δ.Υ (Πωλήσεις=0 ή πωλήσεις=μικτό περιθώριο)</v>
      </c>
      <c r="D5" s="38" t="str">
        <f>'ΔΕΙΚΤΕΣ ΕΤΑΙΡΕΙΑΣ-ΚΛΑΔΟΥ ΜΟΔ'!D3</f>
        <v>Δ.Υ (Πωλήσεις=0 ή πωλήσεις=μικτό περιθώριο)</v>
      </c>
      <c r="E5" s="38" t="str">
        <f>'ΔΕΙΚΤΕΣ ΕΤΑΙΡΕΙΑΣ-ΚΛΑΔΟΥ ΜΟΔ'!E3</f>
        <v>Δ.Υ (Πωλήσεις=0 ή πωλήσεις=μικτό περιθώριο)</v>
      </c>
      <c r="F5" s="38" t="str">
        <f>'ΔΕΙΚΤΕΣ ΕΤΑΙΡΕΙΑΣ-ΚΛΑΔΟΥ ΜΟΔ'!F3</f>
        <v>Δ.Υ (Πωλήσεις=0 ή πωλήσεις=μικτό περιθώριο)</v>
      </c>
      <c r="G5" s="38" t="str">
        <f>'ΔΕΙΚΤΕΣ ΕΤΑΙΡΕΙΑΣ-ΚΛΑΔΟΥ ΜΟΔ'!G3</f>
        <v>Δ.Υ (Πωλήσεις=0 ή πωλήσεις=μικτό περιθώριο)</v>
      </c>
      <c r="H5" s="38" t="e">
        <f>'ΔΕΙΚΤΕΣ ΕΤΑΙΡΕΙΑΣ-ΚΛΑΔΟΥ ΜΟΔ'!H3</f>
        <v>#DIV/0!</v>
      </c>
    </row>
    <row r="6" spans="1:8" ht="12.75">
      <c r="A6" s="62"/>
      <c r="B6" s="35" t="str">
        <f>'ΔΕΙΚΤΕΣ ΕΤΑΙΡΕΙΑΣ-ΚΛΑΔΟΥ ΜΟΔ'!$B$2</f>
        <v>Ομάδα 17 Εταιρειών Δείγματος</v>
      </c>
      <c r="C6" s="32">
        <f>'ΔΕΙΚΤΕΣ ΕΤΑΙΡΕΙΑΣ-ΚΛΑΔΟΥ ΜΟΔ'!C2</f>
        <v>33.86585432667622</v>
      </c>
      <c r="D6" s="32">
        <f>'ΔΕΙΚΤΕΣ ΕΤΑΙΡΕΙΑΣ-ΚΛΑΔΟΥ ΜΟΔ'!D2</f>
        <v>32.34478477247857</v>
      </c>
      <c r="E6" s="32">
        <f>'ΔΕΙΚΤΕΣ ΕΤΑΙΡΕΙΑΣ-ΚΛΑΔΟΥ ΜΟΔ'!E2</f>
        <v>34.943268767307</v>
      </c>
      <c r="F6" s="32">
        <f>'ΔΕΙΚΤΕΣ ΕΤΑΙΡΕΙΑΣ-ΚΛΑΔΟΥ ΜΟΔ'!F2</f>
        <v>38.3491887589631</v>
      </c>
      <c r="G6" s="32">
        <f>'ΔΕΙΚΤΕΣ ΕΤΑΙΡΕΙΑΣ-ΚΛΑΔΟΥ ΜΟΔ'!G2</f>
        <v>39.73975247934536</v>
      </c>
      <c r="H6" s="32">
        <f>'ΔΕΙΚΤΕΣ ΕΤΑΙΡΕΙΑΣ-ΚΛΑΔΟΥ ΜΟΔ'!H2</f>
        <v>35.84856982095405</v>
      </c>
    </row>
    <row r="7" spans="1:8" ht="12.75">
      <c r="A7" s="62" t="s">
        <v>178</v>
      </c>
      <c r="B7" s="34" t="s">
        <v>132</v>
      </c>
      <c r="C7" s="38" t="str">
        <f>'ΔΕΙΚΤΕΣ ΕΤΑΙΡΕΙΑΣ-ΚΛΑΔΟΥ ΜΟΔ'!I3</f>
        <v>Δ.Υ (Πωλήσεις=0)</v>
      </c>
      <c r="D7" s="38" t="str">
        <f>'ΔΕΙΚΤΕΣ ΕΤΑΙΡΕΙΑΣ-ΚΛΑΔΟΥ ΜΟΔ'!J3</f>
        <v>Δ.Υ (Πωλήσεις=0)</v>
      </c>
      <c r="E7" s="38" t="str">
        <f>'ΔΕΙΚΤΕΣ ΕΤΑΙΡΕΙΑΣ-ΚΛΑΔΟΥ ΜΟΔ'!K3</f>
        <v>Δ.Υ (Πωλήσεις=0)</v>
      </c>
      <c r="F7" s="38" t="str">
        <f>'ΔΕΙΚΤΕΣ ΕΤΑΙΡΕΙΑΣ-ΚΛΑΔΟΥ ΜΟΔ'!L3</f>
        <v>Δ.Υ (Πωλήσεις=0)</v>
      </c>
      <c r="G7" s="38" t="str">
        <f>'ΔΕΙΚΤΕΣ ΕΤΑΙΡΕΙΑΣ-ΚΛΑΔΟΥ ΜΟΔ'!M3</f>
        <v>Δ.Υ (Πωλήσεις=0)</v>
      </c>
      <c r="H7" s="38" t="e">
        <f>'ΔΕΙΚΤΕΣ ΕΤΑΙΡΕΙΑΣ-ΚΛΑΔΟΥ ΜΟΔ'!N3</f>
        <v>#DIV/0!</v>
      </c>
    </row>
    <row r="8" spans="1:8" ht="12.75">
      <c r="A8" s="62"/>
      <c r="B8" s="35" t="str">
        <f>'ΔΕΙΚΤΕΣ ΕΤΑΙΡΕΙΑΣ-ΚΛΑΔΟΥ ΜΟΔ'!$B$2</f>
        <v>Ομάδα 17 Εταιρειών Δείγματος</v>
      </c>
      <c r="C8" s="32">
        <f>'ΔΕΙΚΤΕΣ ΕΤΑΙΡΕΙΑΣ-ΚΛΑΔΟΥ ΜΟΔ'!I2</f>
        <v>-0.5837728442969822</v>
      </c>
      <c r="D8" s="32">
        <f>'ΔΕΙΚΤΕΣ ΕΤΑΙΡΕΙΑΣ-ΚΛΑΔΟΥ ΜΟΔ'!J2</f>
        <v>-16.138839043248133</v>
      </c>
      <c r="E8" s="32">
        <f>'ΔΕΙΚΤΕΣ ΕΤΑΙΡΕΙΑΣ-ΚΛΑΔΟΥ ΜΟΔ'!K2</f>
        <v>2.0782789739405136</v>
      </c>
      <c r="F8" s="32">
        <f>'ΔΕΙΚΤΕΣ ΕΤΑΙΡΕΙΑΣ-ΚΛΑΔΟΥ ΜΟΔ'!L2</f>
        <v>1.8072485182812683</v>
      </c>
      <c r="G8" s="32">
        <f>'ΔΕΙΚΤΕΣ ΕΤΑΙΡΕΙΑΣ-ΚΛΑΔΟΥ ΜΟΔ'!M2</f>
        <v>6.312548160606247</v>
      </c>
      <c r="H8" s="32">
        <f>'ΔΕΙΚΤΕΣ ΕΤΑΙΡΕΙΑΣ-ΚΛΑΔΟΥ ΜΟΔ'!N2</f>
        <v>-1.304907246943417</v>
      </c>
    </row>
    <row r="9" spans="1:8" ht="12.75">
      <c r="A9" s="62" t="s">
        <v>158</v>
      </c>
      <c r="B9" s="34" t="s">
        <v>132</v>
      </c>
      <c r="C9" s="38" t="str">
        <f>'ΔΕΙΚΤΕΣ ΕΤΑΙΡΕΙΑΣ-ΚΛΑΔΟΥ ΜΟΔ'!O3</f>
        <v>Δ.Υ (Πωλήσεις=0)</v>
      </c>
      <c r="D9" s="38" t="str">
        <f>'ΔΕΙΚΤΕΣ ΕΤΑΙΡΕΙΑΣ-ΚΛΑΔΟΥ ΜΟΔ'!P3</f>
        <v>Δ.Υ (Πωλήσεις=0)</v>
      </c>
      <c r="E9" s="38" t="str">
        <f>'ΔΕΙΚΤΕΣ ΕΤΑΙΡΕΙΑΣ-ΚΛΑΔΟΥ ΜΟΔ'!Q3</f>
        <v>Δ.Υ (Πωλήσεις=0)</v>
      </c>
      <c r="F9" s="38" t="str">
        <f>'ΔΕΙΚΤΕΣ ΕΤΑΙΡΕΙΑΣ-ΚΛΑΔΟΥ ΜΟΔ'!R3</f>
        <v>Δ.Υ (Πωλήσεις=0)</v>
      </c>
      <c r="G9" s="38" t="str">
        <f>'ΔΕΙΚΤΕΣ ΕΤΑΙΡΕΙΑΣ-ΚΛΑΔΟΥ ΜΟΔ'!S3</f>
        <v>Δ.Υ (Πωλήσεις=0)</v>
      </c>
      <c r="H9" s="38" t="e">
        <f>'ΔΕΙΚΤΕΣ ΕΤΑΙΡΕΙΑΣ-ΚΛΑΔΟΥ ΜΟΔ'!T3</f>
        <v>#DIV/0!</v>
      </c>
    </row>
    <row r="10" spans="1:8" ht="12.75">
      <c r="A10" s="62"/>
      <c r="B10" s="35" t="str">
        <f>'ΔΕΙΚΤΕΣ ΕΤΑΙΡΕΙΑΣ-ΚΛΑΔΟΥ ΜΟΔ'!$B$2</f>
        <v>Ομάδα 17 Εταιρειών Δείγματος</v>
      </c>
      <c r="C10" s="32">
        <f>'ΔΕΙΚΤΕΣ ΕΤΑΙΡΕΙΑΣ-ΚΛΑΔΟΥ ΜΟΔ'!O2</f>
        <v>0.4588200456335505</v>
      </c>
      <c r="D10" s="32">
        <f>'ΔΕΙΚΤΕΣ ΕΤΑΙΡΕΙΑΣ-ΚΛΑΔΟΥ ΜΟΔ'!P2</f>
        <v>-13.027893576562702</v>
      </c>
      <c r="E10" s="32">
        <f>'ΔΕΙΚΤΕΣ ΕΤΑΙΡΕΙΑΣ-ΚΛΑΔΟΥ ΜΟΔ'!Q2</f>
        <v>1.7274517240165626</v>
      </c>
      <c r="F10" s="32">
        <f>'ΔΕΙΚΤΕΣ ΕΤΑΙΡΕΙΑΣ-ΚΛΑΔΟΥ ΜΟΔ'!R2</f>
        <v>1.494656439150735</v>
      </c>
      <c r="G10" s="32">
        <f>'ΔΕΙΚΤΕΣ ΕΤΑΙΡΕΙΑΣ-ΚΛΑΔΟΥ ΜΟΔ'!S2</f>
        <v>6.341487497536796</v>
      </c>
      <c r="H10" s="32">
        <f>'ΔΕΙΚΤΕΣ ΕΤΑΙΡΕΙΑΣ-ΚΛΑΔΟΥ ΜΟΔ'!T2</f>
        <v>-0.601095574045012</v>
      </c>
    </row>
    <row r="11" spans="1:8" ht="12.75">
      <c r="A11" s="62" t="s">
        <v>159</v>
      </c>
      <c r="B11" s="34" t="s">
        <v>132</v>
      </c>
      <c r="C11" s="38" t="str">
        <f>'ΔΕΙΚΤΕΣ ΕΤΑΙΡΕΙΑΣ-ΚΛΑΔΟΥ ΜΟΔ'!AM3</f>
        <v>Δ.Υ (Πωλήσεις=0)</v>
      </c>
      <c r="D11" s="38" t="str">
        <f>'ΔΕΙΚΤΕΣ ΕΤΑΙΡΕΙΑΣ-ΚΛΑΔΟΥ ΜΟΔ'!AN3</f>
        <v>Δ.Υ (Πωλήσεις=0)</v>
      </c>
      <c r="E11" s="38" t="str">
        <f>'ΔΕΙΚΤΕΣ ΕΤΑΙΡΕΙΑΣ-ΚΛΑΔΟΥ ΜΟΔ'!AO3</f>
        <v>Δ.Υ (Πωλήσεις=0)</v>
      </c>
      <c r="F11" s="38" t="str">
        <f>'ΔΕΙΚΤΕΣ ΕΤΑΙΡΕΙΑΣ-ΚΛΑΔΟΥ ΜΟΔ'!AP3</f>
        <v>Δ.Υ (Πωλήσεις=0)</v>
      </c>
      <c r="G11" s="38" t="str">
        <f>'ΔΕΙΚΤΕΣ ΕΤΑΙΡΕΙΑΣ-ΚΛΑΔΟΥ ΜΟΔ'!AQ3</f>
        <v>Δ.Υ (Πωλήσεις=0)</v>
      </c>
      <c r="H11" s="38" t="e">
        <f>'ΔΕΙΚΤΕΣ ΕΤΑΙΡΕΙΑΣ-ΚΛΑΔΟΥ ΜΟΔ'!AR3</f>
        <v>#DIV/0!</v>
      </c>
    </row>
    <row r="12" spans="1:8" ht="12.75">
      <c r="A12" s="62"/>
      <c r="B12" s="35" t="str">
        <f>'ΔΕΙΚΤΕΣ ΕΤΑΙΡΕΙΑΣ-ΚΛΑΔΟΥ ΜΟΔ'!$B$2</f>
        <v>Ομάδα 17 Εταιρειών Δείγματος</v>
      </c>
      <c r="C12" s="32">
        <f>'ΔΕΙΚΤΕΣ ΕΤΑΙΡΕΙΑΣ-ΚΛΑΔΟΥ ΜΟΔ'!AM2</f>
        <v>11.277872491693362</v>
      </c>
      <c r="D12" s="32">
        <f>'ΔΕΙΚΤΕΣ ΕΤΑΙΡΕΙΑΣ-ΚΛΑΔΟΥ ΜΟΔ'!AN2</f>
        <v>-6.132479069393679</v>
      </c>
      <c r="E12" s="32">
        <f>'ΔΕΙΚΤΕΣ ΕΤΑΙΡΕΙΑΣ-ΚΛΑΔΟΥ ΜΟΔ'!AO2</f>
        <v>9.475777189206235</v>
      </c>
      <c r="F12" s="32">
        <f>'ΔΕΙΚΤΕΣ ΕΤΑΙΡΕΙΑΣ-ΚΛΑΔΟΥ ΜΟΔ'!AP2</f>
        <v>10.535067517304109</v>
      </c>
      <c r="G12" s="32">
        <f>'ΔΕΙΚΤΕΣ ΕΤΑΙΡΕΙΑΣ-ΚΛΑΔΟΥ ΜΟΔ'!AQ2</f>
        <v>13.985402256924035</v>
      </c>
      <c r="H12" s="32">
        <f>'ΔΕΙΚΤΕΣ ΕΤΑΙΡΕΙΑΣ-ΚΛΑΔΟΥ ΜΟΔ'!AR2</f>
        <v>7.828328077146812</v>
      </c>
    </row>
    <row r="13" ht="12.75">
      <c r="A13" s="39"/>
    </row>
    <row r="14" ht="12.75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/>
    <row r="20" spans="1:8" ht="31.5">
      <c r="A20" s="40" t="s">
        <v>160</v>
      </c>
      <c r="B20" s="35"/>
      <c r="C20" s="35">
        <f>'ΔΕΙΚΤΕΣ ΚΛΑΔΟΥ'!$C$2</f>
        <v>2002</v>
      </c>
      <c r="D20" s="35">
        <f>'ΔΕΙΚΤΕΣ ΚΛΑΔΟΥ'!$C$3</f>
        <v>2003</v>
      </c>
      <c r="E20" s="35">
        <f>'ΔΕΙΚΤΕΣ ΚΛΑΔΟΥ'!$C$4</f>
        <v>2004</v>
      </c>
      <c r="F20" s="35">
        <f>'ΔΕΙΚΤΕΣ ΚΛΑΔΟΥ'!$C$5</f>
        <v>2005</v>
      </c>
      <c r="G20" s="35">
        <f>'ΔΕΙΚΤΕΣ ΚΛΑΔΟΥ'!$C$6</f>
        <v>2006</v>
      </c>
      <c r="H20" s="37" t="s">
        <v>177</v>
      </c>
    </row>
    <row r="21" spans="1:8" ht="12.75">
      <c r="A21" s="62" t="s">
        <v>161</v>
      </c>
      <c r="B21" s="34" t="s">
        <v>132</v>
      </c>
      <c r="C21" s="38" t="str">
        <f>'ΔΕΙΚΤΕΣ ΕΤΑΙΡΕΙΑΣ-ΚΛΑΔΟΥ ΜΟΔ'!U3</f>
        <v>Δ.Υ (Ιδια κεφάλαια&lt;=0)</v>
      </c>
      <c r="D21" s="38" t="str">
        <f>'ΔΕΙΚΤΕΣ ΕΤΑΙΡΕΙΑΣ-ΚΛΑΔΟΥ ΜΟΔ'!V3</f>
        <v>Δ.Υ (Ιδια κεφάλαια&lt;=0)</v>
      </c>
      <c r="E21" s="38" t="str">
        <f>'ΔΕΙΚΤΕΣ ΕΤΑΙΡΕΙΑΣ-ΚΛΑΔΟΥ ΜΟΔ'!W3</f>
        <v>Δ.Υ (Ιδια κεφάλαια&lt;=0)</v>
      </c>
      <c r="F21" s="38" t="str">
        <f>'ΔΕΙΚΤΕΣ ΕΤΑΙΡΕΙΑΣ-ΚΛΑΔΟΥ ΜΟΔ'!X3</f>
        <v>Δ.Υ (Ιδια κεφάλαια&lt;=0)</v>
      </c>
      <c r="G21" s="38" t="str">
        <f>'ΔΕΙΚΤΕΣ ΕΤΑΙΡΕΙΑΣ-ΚΛΑΔΟΥ ΜΟΔ'!Y3</f>
        <v>Δ.Υ (Ιδια κεφάλαια&lt;=0)</v>
      </c>
      <c r="H21" s="38" t="e">
        <f>'ΔΕΙΚΤΕΣ ΕΤΑΙΡΕΙΑΣ-ΚΛΑΔΟΥ ΜΟΔ'!Z3</f>
        <v>#DIV/0!</v>
      </c>
    </row>
    <row r="22" spans="1:8" ht="12.75">
      <c r="A22" s="62"/>
      <c r="B22" s="35" t="str">
        <f>'ΔΕΙΚΤΕΣ ΕΤΑΙΡΕΙΑΣ-ΚΛΑΔΟΥ ΜΟΔ'!$B$2</f>
        <v>Ομάδα 17 Εταιρειών Δείγματος</v>
      </c>
      <c r="C22" s="32">
        <f>'ΔΕΙΚΤΕΣ ΕΤΑΙΡΕΙΑΣ-ΚΛΑΔΟΥ ΜΟΔ'!U2</f>
        <v>4.818443578235241</v>
      </c>
      <c r="D22" s="32">
        <f>'ΔΕΙΚΤΕΣ ΕΤΑΙΡΕΙΑΣ-ΚΛΑΔΟΥ ΜΟΔ'!V2</f>
        <v>8.312637612720383</v>
      </c>
      <c r="E22" s="32">
        <f>'ΔΕΙΚΤΕΣ ΕΤΑΙΡΕΙΑΣ-ΚΛΑΔΟΥ ΜΟΔ'!W2</f>
        <v>6.413346841361995</v>
      </c>
      <c r="F22" s="32">
        <f>'ΔΕΙΚΤΕΣ ΕΤΑΙΡΕΙΑΣ-ΚΛΑΔΟΥ ΜΟΔ'!X2</f>
        <v>7.344423956998304</v>
      </c>
      <c r="G22" s="32">
        <f>'ΔΕΙΚΤΕΣ ΕΤΑΙΡΕΙΑΣ-ΚΛΑΔΟΥ ΜΟΔ'!Y2</f>
        <v>12.95130759802563</v>
      </c>
      <c r="H22" s="32">
        <f>'ΔΕΙΚΤΕΣ ΕΤΑΙΡΕΙΑΣ-ΚΛΑΔΟΥ ΜΟΔ'!Z2</f>
        <v>7.968031917468311</v>
      </c>
    </row>
    <row r="23" spans="1:8" ht="12.75">
      <c r="A23" s="62" t="s">
        <v>162</v>
      </c>
      <c r="B23" s="34" t="s">
        <v>132</v>
      </c>
      <c r="C23" s="38" t="str">
        <f>'ΔΕΙΚΤΕΣ ΕΤΑΙΡΕΙΑΣ-ΚΛΑΔΟΥ ΜΟΔ'!AA3</f>
        <v>Δ.Υ (Παθητικό=0)</v>
      </c>
      <c r="D23" s="38" t="str">
        <f>'ΔΕΙΚΤΕΣ ΕΤΑΙΡΕΙΑΣ-ΚΛΑΔΟΥ ΜΟΔ'!AB3</f>
        <v>Δ.Υ (Παθητικό=0)</v>
      </c>
      <c r="E23" s="38" t="str">
        <f>'ΔΕΙΚΤΕΣ ΕΤΑΙΡΕΙΑΣ-ΚΛΑΔΟΥ ΜΟΔ'!AC3</f>
        <v>Δ.Υ (Παθητικό=0)</v>
      </c>
      <c r="F23" s="38" t="str">
        <f>'ΔΕΙΚΤΕΣ ΕΤΑΙΡΕΙΑΣ-ΚΛΑΔΟΥ ΜΟΔ'!AD3</f>
        <v>Δ.Υ (Παθητικό=0)</v>
      </c>
      <c r="G23" s="38" t="str">
        <f>'ΔΕΙΚΤΕΣ ΕΤΑΙΡΕΙΑΣ-ΚΛΑΔΟΥ ΜΟΔ'!AE3</f>
        <v>Δ.Υ (Παθητικό=0)</v>
      </c>
      <c r="H23" s="38" t="e">
        <f>'ΔΕΙΚΤΕΣ ΕΤΑΙΡΕΙΑΣ-ΚΛΑΔΟΥ ΜΟΔ'!AF3</f>
        <v>#DIV/0!</v>
      </c>
    </row>
    <row r="24" spans="1:8" ht="12.75">
      <c r="A24" s="62"/>
      <c r="B24" s="35" t="str">
        <f>'ΔΕΙΚΤΕΣ ΕΤΑΙΡΕΙΑΣ-ΚΛΑΔΟΥ ΜΟΔ'!$B$2</f>
        <v>Ομάδα 17 Εταιρειών Δείγματος</v>
      </c>
      <c r="C24" s="32">
        <f>'ΔΕΙΚΤΕΣ ΕΤΑΙΡΕΙΑΣ-ΚΛΑΔΟΥ ΜΟΔ'!AA2</f>
        <v>1.5722658847691624</v>
      </c>
      <c r="D24" s="32">
        <f>'ΔΕΙΚΤΕΣ ΕΤΑΙΡΕΙΑΣ-ΚΛΑΔΟΥ ΜΟΔ'!AB2</f>
        <v>3.6418554486588923</v>
      </c>
      <c r="E24" s="32">
        <f>'ΔΕΙΚΤΕΣ ΕΤΑΙΡΕΙΑΣ-ΚΛΑΔΟΥ ΜΟΔ'!AC2</f>
        <v>1.3459107124492133</v>
      </c>
      <c r="F24" s="32">
        <f>'ΔΕΙΚΤΕΣ ΕΤΑΙΡΕΙΑΣ-ΚΛΑΔΟΥ ΜΟΔ'!AD2</f>
        <v>1.3238410257844047</v>
      </c>
      <c r="G24" s="32">
        <f>'ΔΕΙΚΤΕΣ ΕΤΑΙΡΕΙΑΣ-ΚΛΑΔΟΥ ΜΟΔ'!AE2</f>
        <v>4.976135095945746</v>
      </c>
      <c r="H24" s="32">
        <f>'ΔΕΙΚΤΕΣ ΕΤΑΙΡΕΙΑΣ-ΚΛΑΔΟΥ ΜΟΔ'!AF2</f>
        <v>2.5720016335214835</v>
      </c>
    </row>
    <row r="25" spans="1:8" ht="12.75">
      <c r="A25" s="41"/>
      <c r="B25" s="42"/>
      <c r="C25" s="42"/>
      <c r="D25" s="42"/>
      <c r="E25" s="42"/>
      <c r="F25" s="42"/>
      <c r="G25" s="42"/>
      <c r="H25" s="42"/>
    </row>
    <row r="26" spans="1:8" ht="12.75">
      <c r="A26" s="41"/>
      <c r="B26" s="42"/>
      <c r="C26" s="42"/>
      <c r="D26" s="42"/>
      <c r="E26" s="42"/>
      <c r="F26" s="42"/>
      <c r="G26" s="42"/>
      <c r="H26" s="42"/>
    </row>
    <row r="27" spans="1:8" ht="12.75">
      <c r="A27" s="41"/>
      <c r="B27" s="42"/>
      <c r="C27" s="42"/>
      <c r="D27" s="42"/>
      <c r="E27" s="42"/>
      <c r="F27" s="42"/>
      <c r="G27" s="42"/>
      <c r="H27" s="42"/>
    </row>
    <row r="28" spans="1:8" ht="12.75">
      <c r="A28" s="41"/>
      <c r="B28" s="42"/>
      <c r="C28" s="42"/>
      <c r="D28" s="42"/>
      <c r="E28" s="42"/>
      <c r="F28" s="42"/>
      <c r="G28" s="42"/>
      <c r="H28" s="42"/>
    </row>
    <row r="29" ht="12.75">
      <c r="A29" s="39"/>
    </row>
    <row r="30" ht="12.75">
      <c r="A30" s="39"/>
    </row>
    <row r="31" ht="12.75"/>
    <row r="32" spans="1:8" ht="31.5">
      <c r="A32" s="40" t="s">
        <v>163</v>
      </c>
      <c r="B32" s="35"/>
      <c r="C32" s="35">
        <f>'ΔΕΙΚΤΕΣ ΚΛΑΔΟΥ'!$C$2</f>
        <v>2002</v>
      </c>
      <c r="D32" s="35">
        <f>'ΔΕΙΚΤΕΣ ΚΛΑΔΟΥ'!$C$3</f>
        <v>2003</v>
      </c>
      <c r="E32" s="35">
        <f>'ΔΕΙΚΤΕΣ ΚΛΑΔΟΥ'!$C$4</f>
        <v>2004</v>
      </c>
      <c r="F32" s="35">
        <f>'ΔΕΙΚΤΕΣ ΚΛΑΔΟΥ'!$C$5</f>
        <v>2005</v>
      </c>
      <c r="G32" s="35">
        <f>'ΔΕΙΚΤΕΣ ΚΛΑΔΟΥ'!$C$6</f>
        <v>2006</v>
      </c>
      <c r="H32" s="37" t="s">
        <v>177</v>
      </c>
    </row>
    <row r="33" spans="1:8" ht="12.75">
      <c r="A33" s="63" t="s">
        <v>164</v>
      </c>
      <c r="B33" s="34" t="s">
        <v>132</v>
      </c>
      <c r="C33" s="38" t="str">
        <f>'ΔΕΙΚΤΕΣ ΕΤΑΙΡΕΙΑΣ-ΚΛΑΔΟΥ ΜΟΔ'!AS3</f>
        <v>Δ.Υ (Βραχυπρόθεσμες υποχρεώσεις=0)</v>
      </c>
      <c r="D33" s="38" t="str">
        <f>'ΔΕΙΚΤΕΣ ΕΤΑΙΡΕΙΑΣ-ΚΛΑΔΟΥ ΜΟΔ'!AT3</f>
        <v>Δ.Υ (Βραχυπρόθεσμες υποχρεώσεις=0)</v>
      </c>
      <c r="E33" s="38" t="str">
        <f>'ΔΕΙΚΤΕΣ ΕΤΑΙΡΕΙΑΣ-ΚΛΑΔΟΥ ΜΟΔ'!AU3</f>
        <v>Δ.Υ (Βραχυπρόθεσμες υποχρεώσεις=0)</v>
      </c>
      <c r="F33" s="38" t="str">
        <f>'ΔΕΙΚΤΕΣ ΕΤΑΙΡΕΙΑΣ-ΚΛΑΔΟΥ ΜΟΔ'!AV3</f>
        <v>Δ.Υ (Βραχυπρόθεσμες υποχρεώσεις=0)</v>
      </c>
      <c r="G33" s="38" t="str">
        <f>'ΔΕΙΚΤΕΣ ΕΤΑΙΡΕΙΑΣ-ΚΛΑΔΟΥ ΜΟΔ'!AW3</f>
        <v>Δ.Υ (Βραχυπρόθεσμες υποχρεώσεις=0)</v>
      </c>
      <c r="H33" s="38" t="e">
        <f>'ΔΕΙΚΤΕΣ ΕΤΑΙΡΕΙΑΣ-ΚΛΑΔΟΥ ΜΟΔ'!AX3</f>
        <v>#DIV/0!</v>
      </c>
    </row>
    <row r="34" spans="1:8" ht="12.75">
      <c r="A34" s="63"/>
      <c r="B34" s="35" t="str">
        <f>'ΔΕΙΚΤΕΣ ΕΤΑΙΡΕΙΑΣ-ΚΛΑΔΟΥ ΜΟΔ'!$B$2</f>
        <v>Ομάδα 17 Εταιρειών Δείγματος</v>
      </c>
      <c r="C34" s="32">
        <f>'ΔΕΙΚΤΕΣ ΕΤΑΙΡΕΙΑΣ-ΚΛΑΔΟΥ ΜΟΔ'!AS2</f>
        <v>1.7345421106704906</v>
      </c>
      <c r="D34" s="32">
        <f>'ΔΕΙΚΤΕΣ ΕΤΑΙΡΕΙΑΣ-ΚΛΑΔΟΥ ΜΟΔ'!AT2</f>
        <v>2.2663562861908573</v>
      </c>
      <c r="E34" s="32">
        <f>'ΔΕΙΚΤΕΣ ΕΤΑΙΡΕΙΑΣ-ΚΛΑΔΟΥ ΜΟΔ'!AU2</f>
        <v>1.884092420684316</v>
      </c>
      <c r="F34" s="32">
        <f>'ΔΕΙΚΤΕΣ ΕΤΑΙΡΕΙΑΣ-ΚΛΑΔΟΥ ΜΟΔ'!AV2</f>
        <v>1.8108853605131647</v>
      </c>
      <c r="G34" s="32">
        <f>'ΔΕΙΚΤΕΣ ΕΤΑΙΡΕΙΑΣ-ΚΛΑΔΟΥ ΜΟΔ'!AW2</f>
        <v>1.6727591063266807</v>
      </c>
      <c r="H34" s="32">
        <f>'ΔΕΙΚΤΕΣ ΕΤΑΙΡΕΙΑΣ-ΚΛΑΔΟΥ ΜΟΔ'!AX2</f>
        <v>1.8737270568771016</v>
      </c>
    </row>
    <row r="35" spans="1:8" ht="12.75">
      <c r="A35" s="63" t="s">
        <v>165</v>
      </c>
      <c r="B35" s="34" t="s">
        <v>132</v>
      </c>
      <c r="C35" s="38" t="str">
        <f>'ΔΕΙΚΤΕΣ ΕΤΑΙΡΕΙΑΣ-ΚΛΑΔΟΥ ΜΟΔ'!AY3</f>
        <v>Δ.Υ (Βραχυπρόθεσμες υποχρεώσεις=0)</v>
      </c>
      <c r="D35" s="38" t="str">
        <f>'ΔΕΙΚΤΕΣ ΕΤΑΙΡΕΙΑΣ-ΚΛΑΔΟΥ ΜΟΔ'!AZ3</f>
        <v>Δ.Υ (Βραχυπρόθεσμες υποχρεώσεις=0)</v>
      </c>
      <c r="E35" s="38" t="str">
        <f>'ΔΕΙΚΤΕΣ ΕΤΑΙΡΕΙΑΣ-ΚΛΑΔΟΥ ΜΟΔ'!BA3</f>
        <v>Δ.Υ (Βραχυπρόθεσμες υποχρεώσεις=0)</v>
      </c>
      <c r="F35" s="38" t="str">
        <f>'ΔΕΙΚΤΕΣ ΕΤΑΙΡΕΙΑΣ-ΚΛΑΔΟΥ ΜΟΔ'!BB3</f>
        <v>Δ.Υ (Βραχυπρόθεσμες υποχρεώσεις=0)</v>
      </c>
      <c r="G35" s="38" t="str">
        <f>'ΔΕΙΚΤΕΣ ΕΤΑΙΡΕΙΑΣ-ΚΛΑΔΟΥ ΜΟΔ'!BC3</f>
        <v>Δ.Υ (Βραχυπρόθεσμες υποχρεώσεις=0)</v>
      </c>
      <c r="H35" s="38" t="e">
        <f>'ΔΕΙΚΤΕΣ ΕΤΑΙΡΕΙΑΣ-ΚΛΑΔΟΥ ΜΟΔ'!BD3</f>
        <v>#DIV/0!</v>
      </c>
    </row>
    <row r="36" spans="1:8" ht="12.75">
      <c r="A36" s="63"/>
      <c r="B36" s="35" t="str">
        <f>'ΔΕΙΚΤΕΣ ΕΤΑΙΡΕΙΑΣ-ΚΛΑΔΟΥ ΜΟΔ'!$B$2</f>
        <v>Ομάδα 17 Εταιρειών Δείγματος</v>
      </c>
      <c r="C36" s="32">
        <f>'ΔΕΙΚΤΕΣ ΕΤΑΙΡΕΙΑΣ-ΚΛΑΔΟΥ ΜΟΔ'!AY2</f>
        <v>1.355662055255518</v>
      </c>
      <c r="D36" s="32">
        <f>'ΔΕΙΚΤΕΣ ΕΤΑΙΡΕΙΑΣ-ΚΛΑΔΟΥ ΜΟΔ'!AZ2</f>
        <v>1.9515802980996009</v>
      </c>
      <c r="E36" s="32">
        <f>'ΔΕΙΚΤΕΣ ΕΤΑΙΡΕΙΑΣ-ΚΛΑΔΟΥ ΜΟΔ'!BA2</f>
        <v>1.5807095927443426</v>
      </c>
      <c r="F36" s="32">
        <f>'ΔΕΙΚΤΕΣ ΕΤΑΙΡΕΙΑΣ-ΚΛΑΔΟΥ ΜΟΔ'!BB2</f>
        <v>1.49640869806037</v>
      </c>
      <c r="G36" s="32">
        <f>'ΔΕΙΚΤΕΣ ΕΤΑΙΡΕΙΑΣ-ΚΛΑΔΟΥ ΜΟΔ'!BC2</f>
        <v>1.4081195683158754</v>
      </c>
      <c r="H36" s="32">
        <f>'ΔΕΙΚΤΕΣ ΕΤΑΙΡΕΙΑΣ-ΚΛΑΔΟΥ ΜΟΔ'!BD2</f>
        <v>1.5584960424951413</v>
      </c>
    </row>
    <row r="37" spans="1:8" ht="12.75">
      <c r="A37" s="63" t="s">
        <v>166</v>
      </c>
      <c r="B37" s="34" t="s">
        <v>132</v>
      </c>
      <c r="C37" s="38" t="str">
        <f>'ΔΕΙΚΤΕΣ ΕΤΑΙΡΕΙΑΣ-ΚΛΑΔΟΥ ΜΟΔ'!BE3</f>
        <v>Δ.Υ (Βραχυπρόθεσμες υποχρεώσεις=0)</v>
      </c>
      <c r="D37" s="38" t="str">
        <f>'ΔΕΙΚΤΕΣ ΕΤΑΙΡΕΙΑΣ-ΚΛΑΔΟΥ ΜΟΔ'!BF3</f>
        <v>Δ.Υ (Βραχυπρόθεσμες υποχρεώσεις=0)</v>
      </c>
      <c r="E37" s="38" t="str">
        <f>'ΔΕΙΚΤΕΣ ΕΤΑΙΡΕΙΑΣ-ΚΛΑΔΟΥ ΜΟΔ'!BG3</f>
        <v>Δ.Υ (Βραχυπρόθεσμες υποχρεώσεις=0)</v>
      </c>
      <c r="F37" s="38" t="str">
        <f>'ΔΕΙΚΤΕΣ ΕΤΑΙΡΕΙΑΣ-ΚΛΑΔΟΥ ΜΟΔ'!BH3</f>
        <v>Δ.Υ (Βραχυπρόθεσμες υποχρεώσεις=0)</v>
      </c>
      <c r="G37" s="38" t="str">
        <f>'ΔΕΙΚΤΕΣ ΕΤΑΙΡΕΙΑΣ-ΚΛΑΔΟΥ ΜΟΔ'!BI3</f>
        <v>Δ.Υ (Βραχυπρόθεσμες υποχρεώσεις=0)</v>
      </c>
      <c r="H37" s="38" t="e">
        <f>'ΔΕΙΚΤΕΣ ΕΤΑΙΡΕΙΑΣ-ΚΛΑΔΟΥ ΜΟΔ'!BJ3</f>
        <v>#DIV/0!</v>
      </c>
    </row>
    <row r="38" spans="1:8" ht="12.75">
      <c r="A38" s="63"/>
      <c r="B38" s="35" t="str">
        <f>'ΔΕΙΚΤΕΣ ΕΤΑΙΡΕΙΑΣ-ΚΛΑΔΟΥ ΜΟΔ'!$B$2</f>
        <v>Ομάδα 17 Εταιρειών Δείγματος</v>
      </c>
      <c r="C38" s="32">
        <f>'ΔΕΙΚΤΕΣ ΕΤΑΙΡΕΙΑΣ-ΚΛΑΔΟΥ ΜΟΔ'!BE2</f>
        <v>0.4230144513419319</v>
      </c>
      <c r="D38" s="32">
        <f>'ΔΕΙΚΤΕΣ ΕΤΑΙΡΕΙΑΣ-ΚΛΑΔΟΥ ΜΟΔ'!BF2</f>
        <v>0.38083636508760327</v>
      </c>
      <c r="E38" s="32">
        <f>'ΔΕΙΚΤΕΣ ΕΤΑΙΡΕΙΑΣ-ΚΛΑΔΟΥ ΜΟΔ'!BG2</f>
        <v>0.5634747557316183</v>
      </c>
      <c r="F38" s="32">
        <f>'ΔΕΙΚΤΕΣ ΕΤΑΙΡΕΙΑΣ-ΚΛΑΔΟΥ ΜΟΔ'!BH2</f>
        <v>0.3801078015042257</v>
      </c>
      <c r="G38" s="32">
        <f>'ΔΕΙΚΤΕΣ ΕΤΑΙΡΕΙΑΣ-ΚΛΑΔΟΥ ΜΟΔ'!BI2</f>
        <v>0.28427849531489285</v>
      </c>
      <c r="H38" s="32">
        <f>'ΔΕΙΚΤΕΣ ΕΤΑΙΡΕΙΑΣ-ΚΛΑΔΟΥ ΜΟΔ'!BJ2</f>
        <v>0.40634237379605437</v>
      </c>
    </row>
    <row r="39" spans="1:7" ht="12.75">
      <c r="A39" s="43"/>
      <c r="B39" s="42"/>
      <c r="C39" s="42"/>
      <c r="D39" s="42"/>
      <c r="E39" s="42"/>
      <c r="F39" s="42"/>
      <c r="G39" s="42"/>
    </row>
    <row r="40" spans="1:7" ht="12.75">
      <c r="A40" s="43"/>
      <c r="B40" s="42"/>
      <c r="C40" s="42"/>
      <c r="D40" s="42"/>
      <c r="E40" s="42"/>
      <c r="F40" s="42"/>
      <c r="G40" s="42"/>
    </row>
    <row r="41" spans="1:7" ht="12.75">
      <c r="A41" s="43"/>
      <c r="B41" s="42"/>
      <c r="C41" s="42"/>
      <c r="D41" s="42"/>
      <c r="E41" s="42"/>
      <c r="F41" s="42"/>
      <c r="G41" s="42"/>
    </row>
    <row r="42" spans="1:7" ht="12.75">
      <c r="A42" s="43"/>
      <c r="B42" s="42"/>
      <c r="C42" s="42"/>
      <c r="D42" s="42"/>
      <c r="E42" s="42"/>
      <c r="F42" s="42"/>
      <c r="G42" s="42"/>
    </row>
    <row r="43" spans="1:7" ht="12.75">
      <c r="A43" s="43"/>
      <c r="B43" s="42"/>
      <c r="C43" s="42"/>
      <c r="D43" s="42"/>
      <c r="E43" s="42"/>
      <c r="F43" s="42"/>
      <c r="G43" s="42"/>
    </row>
    <row r="44" spans="1:7" ht="12.75">
      <c r="A44" s="43"/>
      <c r="B44" s="42"/>
      <c r="C44" s="42"/>
      <c r="D44" s="42"/>
      <c r="E44" s="42"/>
      <c r="F44" s="42"/>
      <c r="G44" s="42"/>
    </row>
    <row r="45" spans="1:7" ht="12.75">
      <c r="A45" s="43"/>
      <c r="B45" s="42"/>
      <c r="C45" s="42"/>
      <c r="D45" s="42"/>
      <c r="E45" s="42"/>
      <c r="F45" s="42"/>
      <c r="G45" s="42"/>
    </row>
    <row r="46" spans="1:7" ht="12.75">
      <c r="A46" s="43"/>
      <c r="B46" s="42"/>
      <c r="C46" s="42"/>
      <c r="D46" s="42"/>
      <c r="E46" s="42"/>
      <c r="F46" s="42"/>
      <c r="G46" s="42"/>
    </row>
    <row r="47" spans="1:14" s="44" customFormat="1" ht="32.25" customHeight="1">
      <c r="A47" s="43"/>
      <c r="B47" s="42"/>
      <c r="C47" s="60">
        <f>'ΔΕΙΚΤΕΣ ΚΛΑΔΟΥ'!$C$2</f>
        <v>2002</v>
      </c>
      <c r="D47" s="61"/>
      <c r="E47" s="60">
        <f>'ΔΕΙΚΤΕΣ ΚΛΑΔΟΥ'!$C$3</f>
        <v>2003</v>
      </c>
      <c r="F47" s="61"/>
      <c r="G47" s="60">
        <f>'ΔΕΙΚΤΕΣ ΚΛΑΔΟΥ'!$C$4</f>
        <v>2004</v>
      </c>
      <c r="H47" s="61"/>
      <c r="I47" s="60">
        <f>'ΔΕΙΚΤΕΣ ΚΛΑΔΟΥ'!$C$5</f>
        <v>2005</v>
      </c>
      <c r="J47" s="61"/>
      <c r="K47" s="60">
        <f>'ΔΕΙΚΤΕΣ ΚΛΑΔΟΥ'!$C$6</f>
        <v>2006</v>
      </c>
      <c r="L47" s="61"/>
      <c r="M47" s="55" t="s">
        <v>177</v>
      </c>
      <c r="N47" s="55"/>
    </row>
    <row r="48" spans="1:14" ht="12.75">
      <c r="A48" s="63" t="s">
        <v>167</v>
      </c>
      <c r="B48" s="34" t="s">
        <v>132</v>
      </c>
      <c r="C48" s="56" t="str">
        <f>'ΔΕΙΚΤΕΣ ΕΤΑΙΡΕΙΑΣ-ΚΛΑΔΟΥ ΜΟΔ'!BK3</f>
        <v>Δ.Υ (Κυκλοφορούν ενεργητικό - Βραχυπρόθεσμες υποχρεώσεις=0)</v>
      </c>
      <c r="D48" s="57"/>
      <c r="E48" s="56" t="str">
        <f>'ΔΕΙΚΤΕΣ ΕΤΑΙΡΕΙΑΣ-ΚΛΑΔΟΥ ΜΟΔ'!BL3</f>
        <v>Δ.Υ (Κυκλοφορούν ενεργητικό - Βραχυπρόθεσμες υποχρεώσεις=0)</v>
      </c>
      <c r="F48" s="57"/>
      <c r="G48" s="56" t="str">
        <f>'ΔΕΙΚΤΕΣ ΕΤΑΙΡΕΙΑΣ-ΚΛΑΔΟΥ ΜΟΔ'!BM3</f>
        <v>Δ.Υ (Κυκλοφορούν ενεργητικό - Βραχυπρόθεσμες υποχρεώσεις=0)</v>
      </c>
      <c r="H48" s="57"/>
      <c r="I48" s="56" t="str">
        <f>'ΔΕΙΚΤΕΣ ΕΤΑΙΡΕΙΑΣ-ΚΛΑΔΟΥ ΜΟΔ'!BN3</f>
        <v>Δ.Υ (Κυκλοφορούν ενεργητικό - Βραχυπρόθεσμες υποχρεώσεις=0)</v>
      </c>
      <c r="J48" s="57"/>
      <c r="K48" s="56" t="str">
        <f>'ΔΕΙΚΤΕΣ ΕΤΑΙΡΕΙΑΣ-ΚΛΑΔΟΥ ΜΟΔ'!BO3</f>
        <v>Δ.Υ (Κυκλοφορούν ενεργητικό - Βραχυπρόθεσμες υποχρεώσεις=0)</v>
      </c>
      <c r="L48" s="57"/>
      <c r="M48" s="56" t="e">
        <f>'ΔΕΙΚΤΕΣ ΕΤΑΙΡΕΙΑΣ-ΚΛΑΔΟΥ ΜΟΔ'!BP3</f>
        <v>#DIV/0!</v>
      </c>
      <c r="N48" s="57"/>
    </row>
    <row r="49" spans="1:14" ht="12.75">
      <c r="A49" s="63"/>
      <c r="B49" s="35" t="str">
        <f>'ΔΕΙΚΤΕΣ ΕΤΑΙΡΕΙΑΣ-ΚΛΑΔΟΥ ΜΟΔ'!$B$2</f>
        <v>Ομάδα 17 Εταιρειών Δείγματος</v>
      </c>
      <c r="C49" s="58">
        <f>'ΔΕΙΚΤΕΣ ΕΤΑΙΡΕΙΑΣ-ΚΛΑΔΟΥ ΜΟΔ'!BK2</f>
        <v>4415858.066666666</v>
      </c>
      <c r="D49" s="59"/>
      <c r="E49" s="58">
        <f>'ΔΕΙΚΤΕΣ ΕΤΑΙΡΕΙΑΣ-ΚΛΑΔΟΥ ΜΟΔ'!BL2</f>
        <v>4680558.823529412</v>
      </c>
      <c r="F49" s="59"/>
      <c r="G49" s="58">
        <f>'ΔΕΙΚΤΕΣ ΕΤΑΙΡΕΙΑΣ-ΚΛΑΔΟΥ ΜΟΔ'!BM2</f>
        <v>3677498.294117647</v>
      </c>
      <c r="H49" s="59"/>
      <c r="I49" s="58">
        <f>'ΔΕΙΚΤΕΣ ΕΤΑΙΡΕΙΑΣ-ΚΛΑΔΟΥ ΜΟΔ'!BN2</f>
        <v>4418909.882352941</v>
      </c>
      <c r="J49" s="59"/>
      <c r="K49" s="58">
        <f>'ΔΕΙΚΤΕΣ ΕΤΑΙΡΕΙΑΣ-ΚΛΑΔΟΥ ΜΟΔ'!BO2</f>
        <v>6579643.411764706</v>
      </c>
      <c r="L49" s="59"/>
      <c r="M49" s="58">
        <f>'ΔΕΙΚΤΕΣ ΕΤΑΙΡΕΙΑΣ-ΚΛΑΔΟΥ ΜΟΔ'!BP2</f>
        <v>4754493.695686275</v>
      </c>
      <c r="N49" s="59"/>
    </row>
    <row r="50" spans="1:12" ht="12.75">
      <c r="A50" s="43"/>
      <c r="B50" s="42"/>
      <c r="C50" s="45"/>
      <c r="D50" s="45"/>
      <c r="E50" s="45"/>
      <c r="F50" s="45"/>
      <c r="G50" s="45"/>
      <c r="H50" s="45"/>
      <c r="I50" s="46"/>
      <c r="J50" s="46"/>
      <c r="K50" s="46"/>
      <c r="L50" s="46"/>
    </row>
    <row r="51" spans="1:12" ht="12.75">
      <c r="A51" s="43"/>
      <c r="B51" s="42"/>
      <c r="C51" s="45"/>
      <c r="D51" s="45"/>
      <c r="E51" s="45"/>
      <c r="F51" s="45"/>
      <c r="G51" s="45"/>
      <c r="H51" s="45"/>
      <c r="I51" s="46"/>
      <c r="J51" s="46"/>
      <c r="K51" s="46"/>
      <c r="L51" s="46"/>
    </row>
    <row r="52" spans="1:12" ht="12.75">
      <c r="A52" s="43"/>
      <c r="B52" s="42"/>
      <c r="C52" s="45"/>
      <c r="D52" s="45"/>
      <c r="E52" s="45"/>
      <c r="F52" s="45"/>
      <c r="G52" s="45"/>
      <c r="H52" s="45"/>
      <c r="I52" s="46"/>
      <c r="J52" s="46"/>
      <c r="K52" s="46"/>
      <c r="L52" s="46"/>
    </row>
    <row r="53" spans="1:12" ht="12.75">
      <c r="A53" s="43"/>
      <c r="B53" s="42"/>
      <c r="C53" s="45"/>
      <c r="D53" s="45"/>
      <c r="E53" s="45"/>
      <c r="F53" s="45"/>
      <c r="G53" s="45"/>
      <c r="H53" s="45"/>
      <c r="I53" s="46"/>
      <c r="J53" s="46"/>
      <c r="K53" s="46"/>
      <c r="L53" s="46"/>
    </row>
    <row r="54" ht="12.75">
      <c r="A54" s="39"/>
    </row>
    <row r="55" ht="12.75">
      <c r="A55" s="39"/>
    </row>
    <row r="56" ht="12.75"/>
    <row r="57" spans="1:8" ht="31.5">
      <c r="A57" s="40" t="s">
        <v>168</v>
      </c>
      <c r="B57" s="35"/>
      <c r="C57" s="35">
        <f>'ΔΕΙΚΤΕΣ ΚΛΑΔΟΥ'!$C$2</f>
        <v>2002</v>
      </c>
      <c r="D57" s="35">
        <f>'ΔΕΙΚΤΕΣ ΚΛΑΔΟΥ'!$C$3</f>
        <v>2003</v>
      </c>
      <c r="E57" s="35">
        <f>'ΔΕΙΚΤΕΣ ΚΛΑΔΟΥ'!$C$4</f>
        <v>2004</v>
      </c>
      <c r="F57" s="35">
        <f>'ΔΕΙΚΤΕΣ ΚΛΑΔΟΥ'!$C$5</f>
        <v>2005</v>
      </c>
      <c r="G57" s="35">
        <f>'ΔΕΙΚΤΕΣ ΚΛΑΔΟΥ'!$C$6</f>
        <v>2006</v>
      </c>
      <c r="H57" s="37" t="s">
        <v>177</v>
      </c>
    </row>
    <row r="58" spans="1:8" ht="12.75">
      <c r="A58" s="62" t="s">
        <v>169</v>
      </c>
      <c r="B58" s="34" t="s">
        <v>132</v>
      </c>
      <c r="C58" s="38" t="str">
        <f>'ΔΕΙΚΤΕΣ ΕΤΑΙΡΕΙΑΣ-ΚΛΑΔΟΥ ΜΟΔ'!BQ3</f>
        <v>Δ.Υ (Ιδια κεφάλαια&lt;=0)</v>
      </c>
      <c r="D58" s="38" t="str">
        <f>'ΔΕΙΚΤΕΣ ΕΤΑΙΡΕΙΑΣ-ΚΛΑΔΟΥ ΜΟΔ'!BR3</f>
        <v>Δ.Υ (Ιδια κεφάλαια&lt;=0)</v>
      </c>
      <c r="E58" s="38" t="str">
        <f>'ΔΕΙΚΤΕΣ ΕΤΑΙΡΕΙΑΣ-ΚΛΑΔΟΥ ΜΟΔ'!BS3</f>
        <v>Δ.Υ (Ιδια κεφάλαια&lt;=0)</v>
      </c>
      <c r="F58" s="38" t="str">
        <f>'ΔΕΙΚΤΕΣ ΕΤΑΙΡΕΙΑΣ-ΚΛΑΔΟΥ ΜΟΔ'!BT3</f>
        <v>Δ.Υ (Ιδια κεφάλαια&lt;=0)</v>
      </c>
      <c r="G58" s="38" t="str">
        <f>'ΔΕΙΚΤΕΣ ΕΤΑΙΡΕΙΑΣ-ΚΛΑΔΟΥ ΜΟΔ'!BU3</f>
        <v>Δ.Υ (Ιδια κεφάλαια&lt;=0)</v>
      </c>
      <c r="H58" s="38" t="e">
        <f>'ΔΕΙΚΤΕΣ ΕΤΑΙΡΕΙΑΣ-ΚΛΑΔΟΥ ΜΟΔ'!BV3</f>
        <v>#DIV/0!</v>
      </c>
    </row>
    <row r="59" spans="1:8" ht="12.75">
      <c r="A59" s="62"/>
      <c r="B59" s="35" t="str">
        <f>'ΔΕΙΚΤΕΣ ΕΤΑΙΡΕΙΑΣ-ΚΛΑΔΟΥ ΜΟΔ'!$B$2</f>
        <v>Ομάδα 17 Εταιρειών Δείγματος</v>
      </c>
      <c r="C59" s="32">
        <f>'ΔΕΙΚΤΕΣ ΕΤΑΙΡΕΙΑΣ-ΚΛΑΔΟΥ ΜΟΔ'!BQ2</f>
        <v>0.859811855797947</v>
      </c>
      <c r="D59" s="32">
        <f>'ΔΕΙΚΤΕΣ ΕΤΑΙΡΕΙΑΣ-ΚΛΑΔΟΥ ΜΟΔ'!BR2</f>
        <v>0.8996544074658048</v>
      </c>
      <c r="E59" s="32">
        <f>'ΔΕΙΚΤΕΣ ΕΤΑΙΡΕΙΑΣ-ΚΛΑΔΟΥ ΜΟΔ'!BS2</f>
        <v>0.985145921703354</v>
      </c>
      <c r="F59" s="32">
        <f>'ΔΕΙΚΤΕΣ ΕΤΑΙΡΕΙΑΣ-ΚΛΑΔΟΥ ΜΟΔ'!BT2</f>
        <v>2.257618901211709</v>
      </c>
      <c r="G59" s="32">
        <f>'ΔΕΙΚΤΕΣ ΕΤΑΙΡΕΙΑΣ-ΚΛΑΔΟΥ ΜΟΔ'!BU2</f>
        <v>1.3917136318381405</v>
      </c>
      <c r="H59" s="32">
        <f>'ΔΕΙΚΤΕΣ ΕΤΑΙΡΕΙΑΣ-ΚΛΑΔΟΥ ΜΟΔ'!BV2</f>
        <v>1.278788943603391</v>
      </c>
    </row>
    <row r="60" spans="1:8" ht="12.75">
      <c r="A60" s="62" t="s">
        <v>170</v>
      </c>
      <c r="B60" s="34" t="s">
        <v>132</v>
      </c>
      <c r="C60" s="38" t="str">
        <f>'ΔΕΙΚΤΕΣ ΕΤΑΙΡΕΙΑΣ-ΚΛΑΔΟΥ ΜΟΔ'!BW3</f>
        <v>Δ.Υ (Χρηματοοικονομικές δαπάνες=0)</v>
      </c>
      <c r="D60" s="38" t="str">
        <f>'ΔΕΙΚΤΕΣ ΕΤΑΙΡΕΙΑΣ-ΚΛΑΔΟΥ ΜΟΔ'!BX3</f>
        <v>Δ.Υ (Χρηματοοικονομικές δαπάνες=0)</v>
      </c>
      <c r="E60" s="38" t="str">
        <f>'ΔΕΙΚΤΕΣ ΕΤΑΙΡΕΙΑΣ-ΚΛΑΔΟΥ ΜΟΔ'!BY3</f>
        <v>Δ.Υ (Χρηματοοικονομικές δαπάνες=0)</v>
      </c>
      <c r="F60" s="38" t="str">
        <f>'ΔΕΙΚΤΕΣ ΕΤΑΙΡΕΙΑΣ-ΚΛΑΔΟΥ ΜΟΔ'!BZ3</f>
        <v>Δ.Υ (Χρηματοοικονομικές δαπάνες=0)</v>
      </c>
      <c r="G60" s="38" t="str">
        <f>'ΔΕΙΚΤΕΣ ΕΤΑΙΡΕΙΑΣ-ΚΛΑΔΟΥ ΜΟΔ'!CA3</f>
        <v>Δ.Υ (Χρηματοοικονομικές δαπάνες=0)</v>
      </c>
      <c r="H60" s="38" t="e">
        <f>'ΔΕΙΚΤΕΣ ΕΤΑΙΡΕΙΑΣ-ΚΛΑΔΟΥ ΜΟΔ'!CB3</f>
        <v>#DIV/0!</v>
      </c>
    </row>
    <row r="61" spans="1:8" ht="12.75">
      <c r="A61" s="62"/>
      <c r="B61" s="35" t="str">
        <f>'ΔΕΙΚΤΕΣ ΕΤΑΙΡΕΙΑΣ-ΚΛΑΔΟΥ ΜΟΔ'!$B$2</f>
        <v>Ομάδα 17 Εταιρειών Δείγματος</v>
      </c>
      <c r="C61" s="32">
        <f>'ΔΕΙΚΤΕΣ ΕΤΑΙΡΕΙΑΣ-ΚΛΑΔΟΥ ΜΟΔ'!BW2</f>
        <v>25.829572712269034</v>
      </c>
      <c r="D61" s="32">
        <f>'ΔΕΙΚΤΕΣ ΕΤΑΙΡΕΙΑΣ-ΚΛΑΔΟΥ ΜΟΔ'!BX2</f>
        <v>42.45155364596319</v>
      </c>
      <c r="E61" s="32">
        <f>'ΔΕΙΚΤΕΣ ΕΤΑΙΡΕΙΑΣ-ΚΛΑΔΟΥ ΜΟΔ'!BY2</f>
        <v>20.088464103089557</v>
      </c>
      <c r="F61" s="32">
        <f>'ΔΕΙΚΤΕΣ ΕΤΑΙΡΕΙΑΣ-ΚΛΑΔΟΥ ΜΟΔ'!BZ2</f>
        <v>29.725493133336737</v>
      </c>
      <c r="G61" s="32">
        <f>'ΔΕΙΚΤΕΣ ΕΤΑΙΡΕΙΑΣ-ΚΛΑΔΟΥ ΜΟΔ'!CA2</f>
        <v>63.540181968356336</v>
      </c>
      <c r="H61" s="32">
        <f>'ΔΕΙΚΤΕΣ ΕΤΑΙΡΕΙΑΣ-ΚΛΑΔΟΥ ΜΟΔ'!CB2</f>
        <v>36.32705311260297</v>
      </c>
    </row>
    <row r="62" spans="1:8" ht="12.75">
      <c r="A62" s="62" t="s">
        <v>171</v>
      </c>
      <c r="B62" s="34" t="s">
        <v>132</v>
      </c>
      <c r="C62" s="38" t="str">
        <f>'ΔΕΙΚΤΕΣ ΕΤΑΙΡΕΙΑΣ-ΚΛΑΔΟΥ ΜΟΔ'!CC3</f>
        <v>Δ.Υ (Ιδια κεφάλαια&lt;=0)</v>
      </c>
      <c r="D62" s="38" t="str">
        <f>'ΔΕΙΚΤΕΣ ΕΤΑΙΡΕΙΑΣ-ΚΛΑΔΟΥ ΜΟΔ'!CD3</f>
        <v>Δ.Υ (Ιδια κεφάλαια&lt;=0)</v>
      </c>
      <c r="E62" s="38" t="str">
        <f>'ΔΕΙΚΤΕΣ ΕΤΑΙΡΕΙΑΣ-ΚΛΑΔΟΥ ΜΟΔ'!CE3</f>
        <v>Δ.Υ (Ιδια κεφάλαια&lt;=0)</v>
      </c>
      <c r="F62" s="38" t="str">
        <f>'ΔΕΙΚΤΕΣ ΕΤΑΙΡΕΙΑΣ-ΚΛΑΔΟΥ ΜΟΔ'!CF3</f>
        <v>Δ.Υ (Ιδια κεφάλαια&lt;=0)</v>
      </c>
      <c r="G62" s="38" t="str">
        <f>'ΔΕΙΚΤΕΣ ΕΤΑΙΡΕΙΑΣ-ΚΛΑΔΟΥ ΜΟΔ'!CG3</f>
        <v>Δ.Υ (Ιδια κεφάλαια&lt;=0)</v>
      </c>
      <c r="H62" s="38" t="e">
        <f>'ΔΕΙΚΤΕΣ ΕΤΑΙΡΕΙΑΣ-ΚΛΑΔΟΥ ΜΟΔ'!CH3</f>
        <v>#DIV/0!</v>
      </c>
    </row>
    <row r="63" spans="1:8" ht="12.75">
      <c r="A63" s="62"/>
      <c r="B63" s="35" t="str">
        <f>'ΔΕΙΚΤΕΣ ΕΤΑΙΡΕΙΑΣ-ΚΛΑΔΟΥ ΜΟΔ'!$B$2</f>
        <v>Ομάδα 17 Εταιρειών Δείγματος</v>
      </c>
      <c r="C63" s="32">
        <f>'ΔΕΙΚΤΕΣ ΕΤΑΙΡΕΙΑΣ-ΚΛΑΔΟΥ ΜΟΔ'!CC2</f>
        <v>35.48877791633814</v>
      </c>
      <c r="D63" s="32">
        <f>'ΔΕΙΚΤΕΣ ΕΤΑΙΡΕΙΑΣ-ΚΛΑΔΟΥ ΜΟΔ'!CD2</f>
        <v>43.22217141747586</v>
      </c>
      <c r="E63" s="32">
        <f>'ΔΕΙΚΤΕΣ ΕΤΑΙΡΕΙΑΣ-ΚΛΑΔΟΥ ΜΟΔ'!CE2</f>
        <v>40.84501026499423</v>
      </c>
      <c r="F63" s="32">
        <f>'ΔΕΙΚΤΕΣ ΕΤΑΙΡΕΙΑΣ-ΚΛΑΔΟΥ ΜΟΔ'!CF2</f>
        <v>40.079053914152055</v>
      </c>
      <c r="G63" s="32">
        <f>'ΔΕΙΚΤΕΣ ΕΤΑΙΡΕΙΑΣ-ΚΛΑΔΟΥ ΜΟΔ'!CG2</f>
        <v>37.60748205530308</v>
      </c>
      <c r="H63" s="32">
        <f>'ΔΕΙΚΤΕΣ ΕΤΑΙΡΕΙΑΣ-ΚΛΑΔΟΥ ΜΟΔ'!CH2</f>
        <v>39.44849911365267</v>
      </c>
    </row>
    <row r="64" spans="1:7" ht="12.75">
      <c r="A64" s="41"/>
      <c r="B64" s="42"/>
      <c r="C64" s="42"/>
      <c r="D64" s="42"/>
      <c r="E64" s="42"/>
      <c r="F64" s="42"/>
      <c r="G64" s="42"/>
    </row>
    <row r="65" spans="1:7" ht="12.75">
      <c r="A65" s="41"/>
      <c r="B65" s="42"/>
      <c r="C65" s="42"/>
      <c r="D65" s="42"/>
      <c r="E65" s="42"/>
      <c r="F65" s="42"/>
      <c r="G65" s="42"/>
    </row>
    <row r="66" spans="1:7" ht="12.75">
      <c r="A66" s="41"/>
      <c r="B66" s="42"/>
      <c r="C66" s="42"/>
      <c r="D66" s="42"/>
      <c r="E66" s="42"/>
      <c r="F66" s="42"/>
      <c r="G66" s="42"/>
    </row>
    <row r="67" spans="1:7" ht="12.75">
      <c r="A67" s="41"/>
      <c r="B67" s="42"/>
      <c r="C67" s="42"/>
      <c r="D67" s="42"/>
      <c r="E67" s="42"/>
      <c r="F67" s="42"/>
      <c r="G67" s="42"/>
    </row>
    <row r="68" ht="12.75">
      <c r="A68" s="39"/>
    </row>
    <row r="69" ht="12.75">
      <c r="A69" s="39"/>
    </row>
    <row r="70" ht="12.75"/>
    <row r="71" spans="1:8" ht="31.5">
      <c r="A71" s="40" t="s">
        <v>172</v>
      </c>
      <c r="B71" s="35"/>
      <c r="C71" s="35">
        <f>'ΔΕΙΚΤΕΣ ΚΛΑΔΟΥ'!$C$2</f>
        <v>2002</v>
      </c>
      <c r="D71" s="35">
        <f>'ΔΕΙΚΤΕΣ ΚΛΑΔΟΥ'!$C$3</f>
        <v>2003</v>
      </c>
      <c r="E71" s="35">
        <f>'ΔΕΙΚΤΕΣ ΚΛΑΔΟΥ'!$C$4</f>
        <v>2004</v>
      </c>
      <c r="F71" s="35">
        <f>'ΔΕΙΚΤΕΣ ΚΛΑΔΟΥ'!$C$5</f>
        <v>2005</v>
      </c>
      <c r="G71" s="35">
        <f>'ΔΕΙΚΤΕΣ ΚΛΑΔΟΥ'!$C$6</f>
        <v>2006</v>
      </c>
      <c r="H71" s="37" t="s">
        <v>177</v>
      </c>
    </row>
    <row r="72" spans="1:8" ht="12.75">
      <c r="A72" s="62" t="s">
        <v>173</v>
      </c>
      <c r="B72" s="34" t="s">
        <v>132</v>
      </c>
      <c r="C72" s="47" t="str">
        <f>'ΔΕΙΚΤΕΣ ΕΤΑΙΡΕΙΑΣ-ΚΛΑΔΟΥ ΜΟΔ'!CI3</f>
        <v>Δ.Υ (Πωλήσεις=0)</v>
      </c>
      <c r="D72" s="47" t="str">
        <f>'ΔΕΙΚΤΕΣ ΕΤΑΙΡΕΙΑΣ-ΚΛΑΔΟΥ ΜΟΔ'!CJ3</f>
        <v>Δ.Υ (Πωλήσεις=0)</v>
      </c>
      <c r="E72" s="47" t="str">
        <f>'ΔΕΙΚΤΕΣ ΕΤΑΙΡΕΙΑΣ-ΚΛΑΔΟΥ ΜΟΔ'!CK3</f>
        <v>Δ.Υ (Πωλήσεις=0)</v>
      </c>
      <c r="F72" s="47" t="str">
        <f>'ΔΕΙΚΤΕΣ ΕΤΑΙΡΕΙΑΣ-ΚΛΑΔΟΥ ΜΟΔ'!CL3</f>
        <v>Δ.Υ (Πωλήσεις=0)</v>
      </c>
      <c r="G72" s="47" t="str">
        <f>'ΔΕΙΚΤΕΣ ΕΤΑΙΡΕΙΑΣ-ΚΛΑΔΟΥ ΜΟΔ'!CM3</f>
        <v>Δ.Υ (Πωλήσεις=0)</v>
      </c>
      <c r="H72" s="47" t="e">
        <f>'ΔΕΙΚΤΕΣ ΕΤΑΙΡΕΙΑΣ-ΚΛΑΔΟΥ ΜΟΔ'!CN3</f>
        <v>#DIV/0!</v>
      </c>
    </row>
    <row r="73" spans="1:8" ht="12.75">
      <c r="A73" s="62"/>
      <c r="B73" s="35" t="str">
        <f>'ΔΕΙΚΤΕΣ ΕΤΑΙΡΕΙΑΣ-ΚΛΑΔΟΥ ΜΟΔ'!$B$2</f>
        <v>Ομάδα 17 Εταιρειών Δείγματος</v>
      </c>
      <c r="C73" s="48">
        <f>'ΔΕΙΚΤΕΣ ΕΤΑΙΡΕΙΑΣ-ΚΛΑΔΟΥ ΜΟΔ'!CI2</f>
        <v>101.05743962968492</v>
      </c>
      <c r="D73" s="48">
        <f>'ΔΕΙΚΤΕΣ ΕΤΑΙΡΕΙΑΣ-ΚΛΑΔΟΥ ΜΟΔ'!CJ2</f>
        <v>114.4984532068989</v>
      </c>
      <c r="E73" s="48">
        <f>'ΔΕΙΚΤΕΣ ΕΤΑΙΡΕΙΑΣ-ΚΛΑΔΟΥ ΜΟΔ'!CK2</f>
        <v>120.80463422907218</v>
      </c>
      <c r="F73" s="48">
        <f>'ΔΕΙΚΤΕΣ ΕΤΑΙΡΕΙΑΣ-ΚΛΑΔΟΥ ΜΟΔ'!CL2</f>
        <v>142.78080316496352</v>
      </c>
      <c r="G73" s="48">
        <f>'ΔΕΙΚΤΕΣ ΕΤΑΙΡΕΙΑΣ-ΚΛΑΔΟΥ ΜΟΔ'!CM2</f>
        <v>166.71251636539876</v>
      </c>
      <c r="H73" s="48">
        <f>'ΔΕΙΚΤΕΣ ΕΤΑΙΡΕΙΑΣ-ΚΛΑΔΟΥ ΜΟΔ'!CN2</f>
        <v>129.17076931920366</v>
      </c>
    </row>
    <row r="74" spans="1:8" ht="12.75">
      <c r="A74" s="62" t="s">
        <v>174</v>
      </c>
      <c r="B74" s="34" t="s">
        <v>132</v>
      </c>
      <c r="C74" s="47" t="str">
        <f>'ΔΕΙΚΤΕΣ ΕΤΑΙΡΕΙΑΣ-ΚΛΑΔΟΥ ΜΟΔ'!CO3</f>
        <v>Δ.Υ (Κόστος πωληθέντων=0)</v>
      </c>
      <c r="D74" s="47" t="str">
        <f>'ΔΕΙΚΤΕΣ ΕΤΑΙΡΕΙΑΣ-ΚΛΑΔΟΥ ΜΟΔ'!CP3</f>
        <v>Δ.Υ (Κόστος πωληθέντων=0)</v>
      </c>
      <c r="E74" s="47" t="str">
        <f>'ΔΕΙΚΤΕΣ ΕΤΑΙΡΕΙΑΣ-ΚΛΑΔΟΥ ΜΟΔ'!CQ3</f>
        <v>Δ.Υ (Κόστος πωληθέντων=0)</v>
      </c>
      <c r="F74" s="47" t="str">
        <f>'ΔΕΙΚΤΕΣ ΕΤΑΙΡΕΙΑΣ-ΚΛΑΔΟΥ ΜΟΔ'!CR3</f>
        <v>Δ.Υ (Κόστος πωληθέντων=0)</v>
      </c>
      <c r="G74" s="47" t="str">
        <f>'ΔΕΙΚΤΕΣ ΕΤΑΙΡΕΙΑΣ-ΚΛΑΔΟΥ ΜΟΔ'!CS3</f>
        <v>Δ.Υ (Κόστος πωληθέντων=0)</v>
      </c>
      <c r="H74" s="47" t="e">
        <f>'ΔΕΙΚΤΕΣ ΕΤΑΙΡΕΙΑΣ-ΚΛΑΔΟΥ ΜΟΔ'!CT3</f>
        <v>#DIV/0!</v>
      </c>
    </row>
    <row r="75" spans="1:8" ht="12.75">
      <c r="A75" s="62"/>
      <c r="B75" s="35" t="str">
        <f>'ΔΕΙΚΤΕΣ ΕΤΑΙΡΕΙΑΣ-ΚΛΑΔΟΥ ΜΟΔ'!$B$2</f>
        <v>Ομάδα 17 Εταιρειών Δείγματος</v>
      </c>
      <c r="C75" s="48">
        <f>'ΔΕΙΚΤΕΣ ΕΤΑΙΡΕΙΑΣ-ΚΛΑΔΟΥ ΜΟΔ'!CO2</f>
        <v>90.7338477139004</v>
      </c>
      <c r="D75" s="48">
        <f>'ΔΕΙΚΤΕΣ ΕΤΑΙΡΕΙΑΣ-ΚΛΑΔΟΥ ΜΟΔ'!CP2</f>
        <v>77.50352867204555</v>
      </c>
      <c r="E75" s="48">
        <f>'ΔΕΙΚΤΕΣ ΕΤΑΙΡΕΙΑΣ-ΚΛΑΔΟΥ ΜΟΔ'!CQ2</f>
        <v>104.36643419793698</v>
      </c>
      <c r="F75" s="48">
        <f>'ΔΕΙΚΤΕΣ ΕΤΑΙΡΕΙΑΣ-ΚΛΑΔΟΥ ΜΟΔ'!CR2</f>
        <v>106.57225158548484</v>
      </c>
      <c r="G75" s="48">
        <f>'ΔΕΙΚΤΕΣ ΕΤΑΙΡΕΙΑΣ-ΚΛΑΔΟΥ ΜΟΔ'!CS2</f>
        <v>129.47805154403304</v>
      </c>
      <c r="H75" s="48">
        <f>'ΔΕΙΚΤΕΣ ΕΤΑΙΡΕΙΑΣ-ΚΛΑΔΟΥ ΜΟΔ'!CT2</f>
        <v>101.73082274268015</v>
      </c>
    </row>
    <row r="76" spans="1:8" ht="12.75">
      <c r="A76" s="62" t="s">
        <v>175</v>
      </c>
      <c r="B76" s="34" t="s">
        <v>132</v>
      </c>
      <c r="C76" s="47" t="str">
        <f>'ΔΕΙΚΤΕΣ ΕΤΑΙΡΕΙΑΣ-ΚΛΑΔΟΥ ΜΟΔ'!CU3</f>
        <v>Δ.Υ (Κόστος πωληθέντων=0)</v>
      </c>
      <c r="D76" s="47" t="str">
        <f>'ΔΕΙΚΤΕΣ ΕΤΑΙΡΕΙΑΣ-ΚΛΑΔΟΥ ΜΟΔ'!CV3</f>
        <v>Δ.Υ (Κόστος πωληθέντων=0)</v>
      </c>
      <c r="E76" s="47" t="str">
        <f>'ΔΕΙΚΤΕΣ ΕΤΑΙΡΕΙΑΣ-ΚΛΑΔΟΥ ΜΟΔ'!CW3</f>
        <v>Δ.Υ (Κόστος πωληθέντων=0)</v>
      </c>
      <c r="F76" s="47" t="str">
        <f>'ΔΕΙΚΤΕΣ ΕΤΑΙΡΕΙΑΣ-ΚΛΑΔΟΥ ΜΟΔ'!CX3</f>
        <v>Δ.Υ (Κόστος πωληθέντων=0)</v>
      </c>
      <c r="G76" s="47" t="str">
        <f>'ΔΕΙΚΤΕΣ ΕΤΑΙΡΕΙΑΣ-ΚΛΑΔΟΥ ΜΟΔ'!CY3</f>
        <v>Δ.Υ (Κόστος πωληθέντων=0)</v>
      </c>
      <c r="H76" s="47" t="e">
        <f>'ΔΕΙΚΤΕΣ ΕΤΑΙΡΕΙΑΣ-ΚΛΑΔΟΥ ΜΟΔ'!CZ3</f>
        <v>#DIV/0!</v>
      </c>
    </row>
    <row r="77" spans="1:8" ht="12.75">
      <c r="A77" s="62"/>
      <c r="B77" s="35" t="str">
        <f>'ΔΕΙΚΤΕΣ ΕΤΑΙΡΕΙΑΣ-ΚΛΑΔΟΥ ΜΟΔ'!$B$2</f>
        <v>Ομάδα 17 Εταιρειών Δείγματος</v>
      </c>
      <c r="C77" s="48">
        <f>'ΔΕΙΚΤΕΣ ΕΤΑΙΡΕΙΑΣ-ΚΛΑΔΟΥ ΜΟΔ'!CU2</f>
        <v>72.30835902728599</v>
      </c>
      <c r="D77" s="48">
        <f>'ΔΕΙΚΤΕΣ ΕΤΑΙΡΕΙΑΣ-ΚΛΑΔΟΥ ΜΟΔ'!CV2</f>
        <v>76.66110052651032</v>
      </c>
      <c r="E77" s="48">
        <f>'ΔΕΙΚΤΕΣ ΕΤΑΙΡΕΙΑΣ-ΚΛΑΔΟΥ ΜΟΔ'!CW2</f>
        <v>57.85805678708328</v>
      </c>
      <c r="F77" s="48">
        <f>'ΔΕΙΚΤΕΣ ΕΤΑΙΡΕΙΑΣ-ΚΛΑΔΟΥ ΜΟΔ'!CX2</f>
        <v>62.366795279856724</v>
      </c>
      <c r="G77" s="48">
        <f>'ΔΕΙΚΤΕΣ ΕΤΑΙΡΕΙΑΣ-ΚΛΑΔΟΥ ΜΟΔ'!CY2</f>
        <v>55.71830996692863</v>
      </c>
      <c r="H77" s="48">
        <f>'ΔΕΙΚΤΕΣ ΕΤΑΙΡΕΙΑΣ-ΚΛΑΔΟΥ ΜΟΔ'!CZ2</f>
        <v>64.98252431753299</v>
      </c>
    </row>
    <row r="78" spans="1:8" ht="12.75">
      <c r="A78" s="62" t="s">
        <v>176</v>
      </c>
      <c r="B78" s="34" t="s">
        <v>132</v>
      </c>
      <c r="C78" s="38" t="str">
        <f>'ΔΕΙΚΤΕΣ ΕΤΑΙΡΕΙΑΣ-ΚΛΑΔΟΥ ΜΟΔ'!DA3</f>
        <v>Δ.Υ (Παθητικό=0 ή πωλήσεις=0)</v>
      </c>
      <c r="D78" s="38" t="str">
        <f>'ΔΕΙΚΤΕΣ ΕΤΑΙΡΕΙΑΣ-ΚΛΑΔΟΥ ΜΟΔ'!DB3</f>
        <v>Δ.Υ (Παθητικό=0 ή πωλήσεις=0)</v>
      </c>
      <c r="E78" s="38" t="str">
        <f>'ΔΕΙΚΤΕΣ ΕΤΑΙΡΕΙΑΣ-ΚΛΑΔΟΥ ΜΟΔ'!DC3</f>
        <v>Δ.Υ (Παθητικό=0 ή πωλήσεις=0)</v>
      </c>
      <c r="F78" s="38" t="str">
        <f>'ΔΕΙΚΤΕΣ ΕΤΑΙΡΕΙΑΣ-ΚΛΑΔΟΥ ΜΟΔ'!DD3</f>
        <v>Δ.Υ (Παθητικό=0 ή πωλήσεις=0)</v>
      </c>
      <c r="G78" s="38" t="str">
        <f>'ΔΕΙΚΤΕΣ ΕΤΑΙΡΕΙΑΣ-ΚΛΑΔΟΥ ΜΟΔ'!DE3</f>
        <v>Δ.Υ (Παθητικό=0 ή πωλήσεις=0)</v>
      </c>
      <c r="H78" s="38" t="e">
        <f>'ΔΕΙΚΤΕΣ ΕΤΑΙΡΕΙΑΣ-ΚΛΑΔΟΥ ΜΟΔ'!DF3</f>
        <v>#DIV/0!</v>
      </c>
    </row>
    <row r="79" spans="1:8" ht="12.75">
      <c r="A79" s="62"/>
      <c r="B79" s="35" t="str">
        <f>'ΔΕΙΚΤΕΣ ΕΤΑΙΡΕΙΑΣ-ΚΛΑΔΟΥ ΜΟΔ'!$B$2</f>
        <v>Ομάδα 17 Εταιρειών Δείγματος</v>
      </c>
      <c r="C79" s="32">
        <f>'ΔΕΙΚΤΕΣ ΕΤΑΙΡΕΙΑΣ-ΚΛΑΔΟΥ ΜΟΔ'!DA2</f>
        <v>1.0195079568712797</v>
      </c>
      <c r="D79" s="32">
        <f>'ΔΕΙΚΤΕΣ ΕΤΑΙΡΕΙΑΣ-ΚΛΑΔΟΥ ΜΟΔ'!DB2</f>
        <v>1.0140841262480045</v>
      </c>
      <c r="E79" s="32">
        <f>'ΔΕΙΚΤΕΣ ΕΤΑΙΡΕΙΑΣ-ΚΛΑΔΟΥ ΜΟΔ'!DC2</f>
        <v>0.9543442263811862</v>
      </c>
      <c r="F79" s="32">
        <f>'ΔΕΙΚΤΕΣ ΕΤΑΙΡΕΙΑΣ-ΚΛΑΔΟΥ ΜΟΔ'!DD2</f>
        <v>0.9696344526081697</v>
      </c>
      <c r="G79" s="32">
        <f>'ΔΕΙΚΤΕΣ ΕΤΑΙΡΕΙΑΣ-ΚΛΑΔΟΥ ΜΟΔ'!DE2</f>
        <v>1.0333811119508383</v>
      </c>
      <c r="H79" s="32">
        <f>'ΔΕΙΚΤΕΣ ΕΤΑΙΡΕΙΑΣ-ΚΛΑΔΟΥ ΜΟΔ'!DF2</f>
        <v>0.9981903748118957</v>
      </c>
    </row>
    <row r="81" ht="12.75"/>
    <row r="82" ht="12.75"/>
    <row r="83" ht="12.75"/>
  </sheetData>
  <sheetProtection sheet="1" objects="1" scenarios="1"/>
  <mergeCells count="36">
    <mergeCell ref="A5:A6"/>
    <mergeCell ref="A7:A8"/>
    <mergeCell ref="A9:A10"/>
    <mergeCell ref="A11:A12"/>
    <mergeCell ref="A21:A22"/>
    <mergeCell ref="A23:A24"/>
    <mergeCell ref="A33:A34"/>
    <mergeCell ref="A35:A36"/>
    <mergeCell ref="A37:A38"/>
    <mergeCell ref="A48:A49"/>
    <mergeCell ref="A58:A59"/>
    <mergeCell ref="A60:A61"/>
    <mergeCell ref="A78:A79"/>
    <mergeCell ref="C48:D48"/>
    <mergeCell ref="E48:F48"/>
    <mergeCell ref="C49:D49"/>
    <mergeCell ref="E49:F49"/>
    <mergeCell ref="A62:A63"/>
    <mergeCell ref="A72:A73"/>
    <mergeCell ref="A74:A75"/>
    <mergeCell ref="A76:A77"/>
    <mergeCell ref="K47:L47"/>
    <mergeCell ref="G48:H48"/>
    <mergeCell ref="G49:H49"/>
    <mergeCell ref="I48:J48"/>
    <mergeCell ref="I49:J49"/>
    <mergeCell ref="A2:H2"/>
    <mergeCell ref="M47:N47"/>
    <mergeCell ref="M48:N48"/>
    <mergeCell ref="M49:N49"/>
    <mergeCell ref="K48:L48"/>
    <mergeCell ref="K49:L49"/>
    <mergeCell ref="C47:D47"/>
    <mergeCell ref="E47:F47"/>
    <mergeCell ref="G47:H47"/>
    <mergeCell ref="I47:J47"/>
  </mergeCells>
  <printOptions/>
  <pageMargins left="0.5" right="0.47" top="1" bottom="1" header="0.5" footer="0.5"/>
  <pageSetup fitToHeight="1" fitToWidth="1"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 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GEORGE PANAGIOTIDIS</dc:creator>
  <cp:keywords/>
  <dc:description/>
  <cp:lastModifiedBy>sectorial_studies7</cp:lastModifiedBy>
  <cp:lastPrinted>2007-12-05T14:36:36Z</cp:lastPrinted>
  <dcterms:created xsi:type="dcterms:W3CDTF">2007-11-28T08:45:50Z</dcterms:created>
  <dcterms:modified xsi:type="dcterms:W3CDTF">2008-06-17T14:06:54Z</dcterms:modified>
  <cp:category/>
  <cp:version/>
  <cp:contentType/>
  <cp:contentStatus/>
</cp:coreProperties>
</file>